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ct\01_공사\2026학년도\04_밀레니엄관 지하1층 환경개선\02_공고\01_건축\"/>
    </mc:Choice>
  </mc:AlternateContent>
  <xr:revisionPtr revIDLastSave="0" documentId="13_ncr:1_{55C9A1BE-939F-44D8-B19E-18EBD237C6C3}" xr6:coauthVersionLast="47" xr6:coauthVersionMax="47" xr10:uidLastSave="{00000000-0000-0000-0000-000000000000}"/>
  <bookViews>
    <workbookView xWindow="-26670" yWindow="3705" windowWidth="24450" windowHeight="17445" activeTab="2" xr2:uid="{38ABAAF5-9DDA-4509-A3DC-EFBFCBEC9B25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공종별내역서!$A$1:$M$951</definedName>
    <definedName name="_xlnm.Print_Area" localSheetId="1">공종별집계표!$A$1:$M$48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15" i="6" l="1"/>
  <c r="F437" i="6"/>
  <c r="J384" i="6"/>
  <c r="J327" i="6"/>
  <c r="J195" i="6"/>
  <c r="F107" i="6"/>
  <c r="F932" i="6"/>
  <c r="H932" i="6"/>
  <c r="J932" i="6"/>
  <c r="K932" i="6"/>
  <c r="F931" i="6"/>
  <c r="H931" i="6"/>
  <c r="J931" i="6"/>
  <c r="K931" i="6"/>
  <c r="F912" i="6"/>
  <c r="H912" i="6"/>
  <c r="J912" i="6"/>
  <c r="K912" i="6"/>
  <c r="F911" i="6"/>
  <c r="H911" i="6"/>
  <c r="J911" i="6"/>
  <c r="K911" i="6"/>
  <c r="F910" i="6"/>
  <c r="H910" i="6"/>
  <c r="J910" i="6"/>
  <c r="K910" i="6"/>
  <c r="F909" i="6"/>
  <c r="H909" i="6"/>
  <c r="J909" i="6"/>
  <c r="K909" i="6"/>
  <c r="F908" i="6"/>
  <c r="H908" i="6"/>
  <c r="J908" i="6"/>
  <c r="K908" i="6"/>
  <c r="F907" i="6"/>
  <c r="H907" i="6"/>
  <c r="J907" i="6"/>
  <c r="K907" i="6"/>
  <c r="F906" i="6"/>
  <c r="H906" i="6"/>
  <c r="J906" i="6"/>
  <c r="K906" i="6"/>
  <c r="F905" i="6"/>
  <c r="H905" i="6"/>
  <c r="J905" i="6"/>
  <c r="K905" i="6"/>
  <c r="F904" i="6"/>
  <c r="H904" i="6"/>
  <c r="J904" i="6"/>
  <c r="K904" i="6"/>
  <c r="F903" i="6"/>
  <c r="H903" i="6"/>
  <c r="J903" i="6"/>
  <c r="K903" i="6"/>
  <c r="F902" i="6"/>
  <c r="H902" i="6"/>
  <c r="J902" i="6"/>
  <c r="K902" i="6"/>
  <c r="F901" i="6"/>
  <c r="H901" i="6"/>
  <c r="J901" i="6"/>
  <c r="K901" i="6"/>
  <c r="F900" i="6"/>
  <c r="H900" i="6"/>
  <c r="J900" i="6"/>
  <c r="K900" i="6"/>
  <c r="F899" i="6"/>
  <c r="H899" i="6"/>
  <c r="J899" i="6"/>
  <c r="K899" i="6"/>
  <c r="F898" i="6"/>
  <c r="H898" i="6"/>
  <c r="J898" i="6"/>
  <c r="K898" i="6"/>
  <c r="F897" i="6"/>
  <c r="H897" i="6"/>
  <c r="J897" i="6"/>
  <c r="K897" i="6"/>
  <c r="F896" i="6"/>
  <c r="H896" i="6"/>
  <c r="J896" i="6"/>
  <c r="K896" i="6"/>
  <c r="F895" i="6"/>
  <c r="H895" i="6"/>
  <c r="J895" i="6"/>
  <c r="K895" i="6"/>
  <c r="F894" i="6"/>
  <c r="H894" i="6"/>
  <c r="J894" i="6"/>
  <c r="K894" i="6"/>
  <c r="F893" i="6"/>
  <c r="H893" i="6"/>
  <c r="J893" i="6"/>
  <c r="K893" i="6"/>
  <c r="F892" i="6"/>
  <c r="H892" i="6"/>
  <c r="J892" i="6"/>
  <c r="K892" i="6"/>
  <c r="F891" i="6"/>
  <c r="H891" i="6"/>
  <c r="J891" i="6"/>
  <c r="K891" i="6"/>
  <c r="F890" i="6"/>
  <c r="H890" i="6"/>
  <c r="J890" i="6"/>
  <c r="K890" i="6"/>
  <c r="F889" i="6"/>
  <c r="H889" i="6"/>
  <c r="J889" i="6"/>
  <c r="K889" i="6"/>
  <c r="F888" i="6"/>
  <c r="H888" i="6"/>
  <c r="J888" i="6"/>
  <c r="K888" i="6"/>
  <c r="F887" i="6"/>
  <c r="H887" i="6"/>
  <c r="J887" i="6"/>
  <c r="K887" i="6"/>
  <c r="F870" i="6"/>
  <c r="H870" i="6"/>
  <c r="J870" i="6"/>
  <c r="K870" i="6"/>
  <c r="F869" i="6"/>
  <c r="H869" i="6"/>
  <c r="J869" i="6"/>
  <c r="K869" i="6"/>
  <c r="F868" i="6"/>
  <c r="H868" i="6"/>
  <c r="J868" i="6"/>
  <c r="K868" i="6"/>
  <c r="F867" i="6"/>
  <c r="H867" i="6"/>
  <c r="J867" i="6"/>
  <c r="K867" i="6"/>
  <c r="F866" i="6"/>
  <c r="H866" i="6"/>
  <c r="J866" i="6"/>
  <c r="K866" i="6"/>
  <c r="F865" i="6"/>
  <c r="H865" i="6"/>
  <c r="J865" i="6"/>
  <c r="K865" i="6"/>
  <c r="F858" i="6"/>
  <c r="H858" i="6"/>
  <c r="J858" i="6"/>
  <c r="K858" i="6"/>
  <c r="H857" i="6"/>
  <c r="J857" i="6"/>
  <c r="F856" i="6"/>
  <c r="H856" i="6"/>
  <c r="J856" i="6"/>
  <c r="K856" i="6"/>
  <c r="F855" i="6"/>
  <c r="H855" i="6"/>
  <c r="J855" i="6"/>
  <c r="K855" i="6"/>
  <c r="F854" i="6"/>
  <c r="H854" i="6"/>
  <c r="J854" i="6"/>
  <c r="K854" i="6"/>
  <c r="F853" i="6"/>
  <c r="H853" i="6"/>
  <c r="J853" i="6"/>
  <c r="K853" i="6"/>
  <c r="F852" i="6"/>
  <c r="H852" i="6"/>
  <c r="J852" i="6"/>
  <c r="K852" i="6"/>
  <c r="F851" i="6"/>
  <c r="H851" i="6"/>
  <c r="J851" i="6"/>
  <c r="K851" i="6"/>
  <c r="F850" i="6"/>
  <c r="H850" i="6"/>
  <c r="J850" i="6"/>
  <c r="K850" i="6"/>
  <c r="F849" i="6"/>
  <c r="H849" i="6"/>
  <c r="J849" i="6"/>
  <c r="K849" i="6"/>
  <c r="F848" i="6"/>
  <c r="H848" i="6"/>
  <c r="J848" i="6"/>
  <c r="K848" i="6"/>
  <c r="F847" i="6"/>
  <c r="H847" i="6"/>
  <c r="J847" i="6"/>
  <c r="K847" i="6"/>
  <c r="F846" i="6"/>
  <c r="H846" i="6"/>
  <c r="J846" i="6"/>
  <c r="K846" i="6"/>
  <c r="F845" i="6"/>
  <c r="F857" i="6" s="1"/>
  <c r="H845" i="6"/>
  <c r="J845" i="6"/>
  <c r="K845" i="6"/>
  <c r="F844" i="6"/>
  <c r="H844" i="6"/>
  <c r="J844" i="6"/>
  <c r="K844" i="6"/>
  <c r="F843" i="6"/>
  <c r="H843" i="6"/>
  <c r="J843" i="6"/>
  <c r="K843" i="6"/>
  <c r="F835" i="6"/>
  <c r="H835" i="6"/>
  <c r="J835" i="6"/>
  <c r="K835" i="6"/>
  <c r="F834" i="6"/>
  <c r="H834" i="6"/>
  <c r="J834" i="6"/>
  <c r="K834" i="6"/>
  <c r="F833" i="6"/>
  <c r="H833" i="6"/>
  <c r="J833" i="6"/>
  <c r="K833" i="6"/>
  <c r="F832" i="6"/>
  <c r="H832" i="6"/>
  <c r="J832" i="6"/>
  <c r="K832" i="6"/>
  <c r="F831" i="6"/>
  <c r="H831" i="6"/>
  <c r="J831" i="6"/>
  <c r="K831" i="6"/>
  <c r="F830" i="6"/>
  <c r="H830" i="6"/>
  <c r="J830" i="6"/>
  <c r="K830" i="6"/>
  <c r="F829" i="6"/>
  <c r="H829" i="6"/>
  <c r="J829" i="6"/>
  <c r="K829" i="6"/>
  <c r="F828" i="6"/>
  <c r="H828" i="6"/>
  <c r="J828" i="6"/>
  <c r="K828" i="6"/>
  <c r="F827" i="6"/>
  <c r="H827" i="6"/>
  <c r="J827" i="6"/>
  <c r="K827" i="6"/>
  <c r="F826" i="6"/>
  <c r="H826" i="6"/>
  <c r="J826" i="6"/>
  <c r="K826" i="6"/>
  <c r="F825" i="6"/>
  <c r="H825" i="6"/>
  <c r="J825" i="6"/>
  <c r="K825" i="6"/>
  <c r="F824" i="6"/>
  <c r="H824" i="6"/>
  <c r="J824" i="6"/>
  <c r="K824" i="6"/>
  <c r="F823" i="6"/>
  <c r="H823" i="6"/>
  <c r="J823" i="6"/>
  <c r="K823" i="6"/>
  <c r="F822" i="6"/>
  <c r="H822" i="6"/>
  <c r="J822" i="6"/>
  <c r="K822" i="6"/>
  <c r="F821" i="6"/>
  <c r="H821" i="6"/>
  <c r="J821" i="6"/>
  <c r="K821" i="6"/>
  <c r="F816" i="6"/>
  <c r="H816" i="6"/>
  <c r="J816" i="6"/>
  <c r="K816" i="6"/>
  <c r="F815" i="6"/>
  <c r="H815" i="6"/>
  <c r="J815" i="6"/>
  <c r="K815" i="6"/>
  <c r="F814" i="6"/>
  <c r="H814" i="6"/>
  <c r="J814" i="6"/>
  <c r="K814" i="6"/>
  <c r="F813" i="6"/>
  <c r="H813" i="6"/>
  <c r="J813" i="6"/>
  <c r="K813" i="6"/>
  <c r="F812" i="6"/>
  <c r="H812" i="6"/>
  <c r="J812" i="6"/>
  <c r="K812" i="6"/>
  <c r="F811" i="6"/>
  <c r="H811" i="6"/>
  <c r="J811" i="6"/>
  <c r="K811" i="6"/>
  <c r="F810" i="6"/>
  <c r="H810" i="6"/>
  <c r="J810" i="6"/>
  <c r="K810" i="6"/>
  <c r="F809" i="6"/>
  <c r="H809" i="6"/>
  <c r="J809" i="6"/>
  <c r="K809" i="6"/>
  <c r="F808" i="6"/>
  <c r="H808" i="6"/>
  <c r="J808" i="6"/>
  <c r="K808" i="6"/>
  <c r="F807" i="6"/>
  <c r="H807" i="6"/>
  <c r="J807" i="6"/>
  <c r="K807" i="6"/>
  <c r="F806" i="6"/>
  <c r="H806" i="6"/>
  <c r="J806" i="6"/>
  <c r="K806" i="6"/>
  <c r="F805" i="6"/>
  <c r="H805" i="6"/>
  <c r="J805" i="6"/>
  <c r="K805" i="6"/>
  <c r="F804" i="6"/>
  <c r="H804" i="6"/>
  <c r="J804" i="6"/>
  <c r="K804" i="6"/>
  <c r="F803" i="6"/>
  <c r="H803" i="6"/>
  <c r="J803" i="6"/>
  <c r="K803" i="6"/>
  <c r="F802" i="6"/>
  <c r="H802" i="6"/>
  <c r="J802" i="6"/>
  <c r="K802" i="6"/>
  <c r="F801" i="6"/>
  <c r="J801" i="6"/>
  <c r="F800" i="6"/>
  <c r="H800" i="6"/>
  <c r="J800" i="6"/>
  <c r="K800" i="6"/>
  <c r="F799" i="6"/>
  <c r="H799" i="6"/>
  <c r="J799" i="6"/>
  <c r="K799" i="6"/>
  <c r="F794" i="6"/>
  <c r="H794" i="6"/>
  <c r="J794" i="6"/>
  <c r="K794" i="6"/>
  <c r="F793" i="6"/>
  <c r="H793" i="6"/>
  <c r="J793" i="6"/>
  <c r="K793" i="6"/>
  <c r="F792" i="6"/>
  <c r="H792" i="6"/>
  <c r="J792" i="6"/>
  <c r="K792" i="6"/>
  <c r="F791" i="6"/>
  <c r="H791" i="6"/>
  <c r="J791" i="6"/>
  <c r="K791" i="6"/>
  <c r="F790" i="6"/>
  <c r="H790" i="6"/>
  <c r="J790" i="6"/>
  <c r="K790" i="6"/>
  <c r="F789" i="6"/>
  <c r="H789" i="6"/>
  <c r="J789" i="6"/>
  <c r="K789" i="6"/>
  <c r="F788" i="6"/>
  <c r="H788" i="6"/>
  <c r="J788" i="6"/>
  <c r="K788" i="6"/>
  <c r="F787" i="6"/>
  <c r="H787" i="6"/>
  <c r="J787" i="6"/>
  <c r="K787" i="6"/>
  <c r="F786" i="6"/>
  <c r="H786" i="6"/>
  <c r="J786" i="6"/>
  <c r="K786" i="6"/>
  <c r="F785" i="6"/>
  <c r="H785" i="6"/>
  <c r="J785" i="6"/>
  <c r="K785" i="6"/>
  <c r="F784" i="6"/>
  <c r="H784" i="6"/>
  <c r="J784" i="6"/>
  <c r="K784" i="6"/>
  <c r="F783" i="6"/>
  <c r="H783" i="6"/>
  <c r="J783" i="6"/>
  <c r="K783" i="6"/>
  <c r="F782" i="6"/>
  <c r="H782" i="6"/>
  <c r="J782" i="6"/>
  <c r="K782" i="6"/>
  <c r="F781" i="6"/>
  <c r="H781" i="6"/>
  <c r="J781" i="6"/>
  <c r="K781" i="6"/>
  <c r="F780" i="6"/>
  <c r="H780" i="6"/>
  <c r="J780" i="6"/>
  <c r="K780" i="6"/>
  <c r="F779" i="6"/>
  <c r="H779" i="6"/>
  <c r="J779" i="6"/>
  <c r="K779" i="6"/>
  <c r="F778" i="6"/>
  <c r="H778" i="6"/>
  <c r="J778" i="6"/>
  <c r="K778" i="6"/>
  <c r="F777" i="6"/>
  <c r="H777" i="6"/>
  <c r="J777" i="6"/>
  <c r="K777" i="6"/>
  <c r="F772" i="6"/>
  <c r="H772" i="6"/>
  <c r="J772" i="6"/>
  <c r="K772" i="6"/>
  <c r="F771" i="6"/>
  <c r="H771" i="6"/>
  <c r="J771" i="6"/>
  <c r="K771" i="6"/>
  <c r="F770" i="6"/>
  <c r="H770" i="6"/>
  <c r="J770" i="6"/>
  <c r="K770" i="6"/>
  <c r="F769" i="6"/>
  <c r="H769" i="6"/>
  <c r="J769" i="6"/>
  <c r="K769" i="6"/>
  <c r="F768" i="6"/>
  <c r="H768" i="6"/>
  <c r="J768" i="6"/>
  <c r="K768" i="6"/>
  <c r="F767" i="6"/>
  <c r="H767" i="6"/>
  <c r="J767" i="6"/>
  <c r="K767" i="6"/>
  <c r="F766" i="6"/>
  <c r="H766" i="6"/>
  <c r="J766" i="6"/>
  <c r="K766" i="6"/>
  <c r="F765" i="6"/>
  <c r="H765" i="6"/>
  <c r="J765" i="6"/>
  <c r="K765" i="6"/>
  <c r="F764" i="6"/>
  <c r="H764" i="6"/>
  <c r="J764" i="6"/>
  <c r="K764" i="6"/>
  <c r="F763" i="6"/>
  <c r="H763" i="6"/>
  <c r="J763" i="6"/>
  <c r="K763" i="6"/>
  <c r="F762" i="6"/>
  <c r="H762" i="6"/>
  <c r="J762" i="6"/>
  <c r="K762" i="6"/>
  <c r="F761" i="6"/>
  <c r="H761" i="6"/>
  <c r="J761" i="6"/>
  <c r="K761" i="6"/>
  <c r="F760" i="6"/>
  <c r="H760" i="6"/>
  <c r="J760" i="6"/>
  <c r="K760" i="6"/>
  <c r="F759" i="6"/>
  <c r="H759" i="6"/>
  <c r="J759" i="6"/>
  <c r="K759" i="6"/>
  <c r="F758" i="6"/>
  <c r="H758" i="6"/>
  <c r="J758" i="6"/>
  <c r="K758" i="6"/>
  <c r="F757" i="6"/>
  <c r="H757" i="6"/>
  <c r="J757" i="6"/>
  <c r="K757" i="6"/>
  <c r="F756" i="6"/>
  <c r="H756" i="6"/>
  <c r="J756" i="6"/>
  <c r="K756" i="6"/>
  <c r="F755" i="6"/>
  <c r="H755" i="6"/>
  <c r="J755" i="6"/>
  <c r="K755" i="6"/>
  <c r="F738" i="6"/>
  <c r="H738" i="6"/>
  <c r="J738" i="6"/>
  <c r="K738" i="6"/>
  <c r="F737" i="6"/>
  <c r="H737" i="6"/>
  <c r="J737" i="6"/>
  <c r="K737" i="6"/>
  <c r="F736" i="6"/>
  <c r="H736" i="6"/>
  <c r="J736" i="6"/>
  <c r="K736" i="6"/>
  <c r="F735" i="6"/>
  <c r="H735" i="6"/>
  <c r="J735" i="6"/>
  <c r="K735" i="6"/>
  <c r="F734" i="6"/>
  <c r="H734" i="6"/>
  <c r="J734" i="6"/>
  <c r="K734" i="6"/>
  <c r="F733" i="6"/>
  <c r="H733" i="6"/>
  <c r="J733" i="6"/>
  <c r="K733" i="6"/>
  <c r="F732" i="6"/>
  <c r="H732" i="6"/>
  <c r="J732" i="6"/>
  <c r="K732" i="6"/>
  <c r="F731" i="6"/>
  <c r="H731" i="6"/>
  <c r="J731" i="6"/>
  <c r="K731" i="6"/>
  <c r="F730" i="6"/>
  <c r="H730" i="6"/>
  <c r="J730" i="6"/>
  <c r="K730" i="6"/>
  <c r="F729" i="6"/>
  <c r="H729" i="6"/>
  <c r="J729" i="6"/>
  <c r="K729" i="6"/>
  <c r="F728" i="6"/>
  <c r="H728" i="6"/>
  <c r="J728" i="6"/>
  <c r="K728" i="6"/>
  <c r="F727" i="6"/>
  <c r="H727" i="6"/>
  <c r="J727" i="6"/>
  <c r="K727" i="6"/>
  <c r="F726" i="6"/>
  <c r="H726" i="6"/>
  <c r="J726" i="6"/>
  <c r="K726" i="6"/>
  <c r="F725" i="6"/>
  <c r="H725" i="6"/>
  <c r="J725" i="6"/>
  <c r="K725" i="6"/>
  <c r="F724" i="6"/>
  <c r="H724" i="6"/>
  <c r="J724" i="6"/>
  <c r="K724" i="6"/>
  <c r="F723" i="6"/>
  <c r="H723" i="6"/>
  <c r="J723" i="6"/>
  <c r="K723" i="6"/>
  <c r="F722" i="6"/>
  <c r="H722" i="6"/>
  <c r="J722" i="6"/>
  <c r="K722" i="6"/>
  <c r="F721" i="6"/>
  <c r="H721" i="6"/>
  <c r="J721" i="6"/>
  <c r="K721" i="6"/>
  <c r="F720" i="6"/>
  <c r="H720" i="6"/>
  <c r="J720" i="6"/>
  <c r="K720" i="6"/>
  <c r="F719" i="6"/>
  <c r="H719" i="6"/>
  <c r="J719" i="6"/>
  <c r="K719" i="6"/>
  <c r="F718" i="6"/>
  <c r="H718" i="6"/>
  <c r="J718" i="6"/>
  <c r="K718" i="6"/>
  <c r="F717" i="6"/>
  <c r="H717" i="6"/>
  <c r="J717" i="6"/>
  <c r="K717" i="6"/>
  <c r="F716" i="6"/>
  <c r="H716" i="6"/>
  <c r="J716" i="6"/>
  <c r="K716" i="6"/>
  <c r="F715" i="6"/>
  <c r="H715" i="6"/>
  <c r="J715" i="6"/>
  <c r="K715" i="6"/>
  <c r="F714" i="6"/>
  <c r="H714" i="6"/>
  <c r="J714" i="6"/>
  <c r="K714" i="6"/>
  <c r="F713" i="6"/>
  <c r="H713" i="6"/>
  <c r="J713" i="6"/>
  <c r="K713" i="6"/>
  <c r="F712" i="6"/>
  <c r="H712" i="6"/>
  <c r="J712" i="6"/>
  <c r="K712" i="6"/>
  <c r="F711" i="6"/>
  <c r="H711" i="6"/>
  <c r="J711" i="6"/>
  <c r="K711" i="6"/>
  <c r="F693" i="6"/>
  <c r="H693" i="6"/>
  <c r="J693" i="6"/>
  <c r="K693" i="6"/>
  <c r="F692" i="6"/>
  <c r="H692" i="6"/>
  <c r="J692" i="6"/>
  <c r="K692" i="6"/>
  <c r="F691" i="6"/>
  <c r="H691" i="6"/>
  <c r="J691" i="6"/>
  <c r="K691" i="6"/>
  <c r="F690" i="6"/>
  <c r="H690" i="6"/>
  <c r="J690" i="6"/>
  <c r="K690" i="6"/>
  <c r="F689" i="6"/>
  <c r="H689" i="6"/>
  <c r="J689" i="6"/>
  <c r="K689" i="6"/>
  <c r="F688" i="6"/>
  <c r="H688" i="6"/>
  <c r="J688" i="6"/>
  <c r="K688" i="6"/>
  <c r="F687" i="6"/>
  <c r="H687" i="6"/>
  <c r="J687" i="6"/>
  <c r="K687" i="6"/>
  <c r="F686" i="6"/>
  <c r="H686" i="6"/>
  <c r="J686" i="6"/>
  <c r="K686" i="6"/>
  <c r="F685" i="6"/>
  <c r="H685" i="6"/>
  <c r="J685" i="6"/>
  <c r="K685" i="6"/>
  <c r="F684" i="6"/>
  <c r="H684" i="6"/>
  <c r="J684" i="6"/>
  <c r="K684" i="6"/>
  <c r="F683" i="6"/>
  <c r="H683" i="6"/>
  <c r="J683" i="6"/>
  <c r="K683" i="6"/>
  <c r="F682" i="6"/>
  <c r="H682" i="6"/>
  <c r="J682" i="6"/>
  <c r="K682" i="6"/>
  <c r="F681" i="6"/>
  <c r="H681" i="6"/>
  <c r="J681" i="6"/>
  <c r="K681" i="6"/>
  <c r="F680" i="6"/>
  <c r="H680" i="6"/>
  <c r="J680" i="6"/>
  <c r="K680" i="6"/>
  <c r="F679" i="6"/>
  <c r="H679" i="6"/>
  <c r="J679" i="6"/>
  <c r="K679" i="6"/>
  <c r="F678" i="6"/>
  <c r="H678" i="6"/>
  <c r="J678" i="6"/>
  <c r="K678" i="6"/>
  <c r="F677" i="6"/>
  <c r="H677" i="6"/>
  <c r="J677" i="6"/>
  <c r="K677" i="6"/>
  <c r="F676" i="6"/>
  <c r="H676" i="6"/>
  <c r="J676" i="6"/>
  <c r="K676" i="6"/>
  <c r="F675" i="6"/>
  <c r="H675" i="6"/>
  <c r="J675" i="6"/>
  <c r="K675" i="6"/>
  <c r="F674" i="6"/>
  <c r="H674" i="6"/>
  <c r="J674" i="6"/>
  <c r="K674" i="6"/>
  <c r="F673" i="6"/>
  <c r="H673" i="6"/>
  <c r="J673" i="6"/>
  <c r="K673" i="6"/>
  <c r="F672" i="6"/>
  <c r="H672" i="6"/>
  <c r="J672" i="6"/>
  <c r="K672" i="6"/>
  <c r="F671" i="6"/>
  <c r="H671" i="6"/>
  <c r="J671" i="6"/>
  <c r="K671" i="6"/>
  <c r="F670" i="6"/>
  <c r="H670" i="6"/>
  <c r="J670" i="6"/>
  <c r="K670" i="6"/>
  <c r="F669" i="6"/>
  <c r="H669" i="6"/>
  <c r="J669" i="6"/>
  <c r="K669" i="6"/>
  <c r="F668" i="6"/>
  <c r="H668" i="6"/>
  <c r="J668" i="6"/>
  <c r="K668" i="6"/>
  <c r="F667" i="6"/>
  <c r="H667" i="6"/>
  <c r="J667" i="6"/>
  <c r="K667" i="6"/>
  <c r="F657" i="6"/>
  <c r="H657" i="6"/>
  <c r="J657" i="6"/>
  <c r="K657" i="6"/>
  <c r="F656" i="6"/>
  <c r="H656" i="6"/>
  <c r="J656" i="6"/>
  <c r="K656" i="6"/>
  <c r="F655" i="6"/>
  <c r="H655" i="6"/>
  <c r="J655" i="6"/>
  <c r="K655" i="6"/>
  <c r="F654" i="6"/>
  <c r="H654" i="6"/>
  <c r="J654" i="6"/>
  <c r="K654" i="6"/>
  <c r="F653" i="6"/>
  <c r="H653" i="6"/>
  <c r="J653" i="6"/>
  <c r="K653" i="6"/>
  <c r="F652" i="6"/>
  <c r="H652" i="6"/>
  <c r="J652" i="6"/>
  <c r="K652" i="6"/>
  <c r="F651" i="6"/>
  <c r="H651" i="6"/>
  <c r="J651" i="6"/>
  <c r="K651" i="6"/>
  <c r="F650" i="6"/>
  <c r="H650" i="6"/>
  <c r="J650" i="6"/>
  <c r="K650" i="6"/>
  <c r="F649" i="6"/>
  <c r="H649" i="6"/>
  <c r="J649" i="6"/>
  <c r="K649" i="6"/>
  <c r="F648" i="6"/>
  <c r="H648" i="6"/>
  <c r="J648" i="6"/>
  <c r="K648" i="6"/>
  <c r="F647" i="6"/>
  <c r="H647" i="6"/>
  <c r="J647" i="6"/>
  <c r="K647" i="6"/>
  <c r="F646" i="6"/>
  <c r="H646" i="6"/>
  <c r="J646" i="6"/>
  <c r="K646" i="6"/>
  <c r="F645" i="6"/>
  <c r="H645" i="6"/>
  <c r="J645" i="6"/>
  <c r="K645" i="6"/>
  <c r="F644" i="6"/>
  <c r="H644" i="6"/>
  <c r="J644" i="6"/>
  <c r="K644" i="6"/>
  <c r="F643" i="6"/>
  <c r="H643" i="6"/>
  <c r="J643" i="6"/>
  <c r="K643" i="6"/>
  <c r="F642" i="6"/>
  <c r="H642" i="6"/>
  <c r="J642" i="6"/>
  <c r="K642" i="6"/>
  <c r="F641" i="6"/>
  <c r="H641" i="6"/>
  <c r="J641" i="6"/>
  <c r="K641" i="6"/>
  <c r="F640" i="6"/>
  <c r="H640" i="6"/>
  <c r="J640" i="6"/>
  <c r="K640" i="6"/>
  <c r="F639" i="6"/>
  <c r="H639" i="6"/>
  <c r="J639" i="6"/>
  <c r="K639" i="6"/>
  <c r="F638" i="6"/>
  <c r="H638" i="6"/>
  <c r="J638" i="6"/>
  <c r="K638" i="6"/>
  <c r="F637" i="6"/>
  <c r="H637" i="6"/>
  <c r="J637" i="6"/>
  <c r="K637" i="6"/>
  <c r="F636" i="6"/>
  <c r="H636" i="6"/>
  <c r="J636" i="6"/>
  <c r="K636" i="6"/>
  <c r="F635" i="6"/>
  <c r="H635" i="6"/>
  <c r="J635" i="6"/>
  <c r="K635" i="6"/>
  <c r="F634" i="6"/>
  <c r="H634" i="6"/>
  <c r="J634" i="6"/>
  <c r="K634" i="6"/>
  <c r="F633" i="6"/>
  <c r="H633" i="6"/>
  <c r="J633" i="6"/>
  <c r="K633" i="6"/>
  <c r="F632" i="6"/>
  <c r="H632" i="6"/>
  <c r="J632" i="6"/>
  <c r="K632" i="6"/>
  <c r="F631" i="6"/>
  <c r="H631" i="6"/>
  <c r="J631" i="6"/>
  <c r="K631" i="6"/>
  <c r="F630" i="6"/>
  <c r="H630" i="6"/>
  <c r="J630" i="6"/>
  <c r="K630" i="6"/>
  <c r="F629" i="6"/>
  <c r="H629" i="6"/>
  <c r="J629" i="6"/>
  <c r="K629" i="6"/>
  <c r="F628" i="6"/>
  <c r="H628" i="6"/>
  <c r="J628" i="6"/>
  <c r="K628" i="6"/>
  <c r="F627" i="6"/>
  <c r="H627" i="6"/>
  <c r="J627" i="6"/>
  <c r="K627" i="6"/>
  <c r="F626" i="6"/>
  <c r="H626" i="6"/>
  <c r="J626" i="6"/>
  <c r="K626" i="6"/>
  <c r="F625" i="6"/>
  <c r="H625" i="6"/>
  <c r="J625" i="6"/>
  <c r="K625" i="6"/>
  <c r="F624" i="6"/>
  <c r="H624" i="6"/>
  <c r="J624" i="6"/>
  <c r="K624" i="6"/>
  <c r="F623" i="6"/>
  <c r="H623" i="6"/>
  <c r="J623" i="6"/>
  <c r="K623" i="6"/>
  <c r="F622" i="6"/>
  <c r="H622" i="6"/>
  <c r="J622" i="6"/>
  <c r="K622" i="6"/>
  <c r="F621" i="6"/>
  <c r="H621" i="6"/>
  <c r="J621" i="6"/>
  <c r="K621" i="6"/>
  <c r="F620" i="6"/>
  <c r="H620" i="6"/>
  <c r="J620" i="6"/>
  <c r="K620" i="6"/>
  <c r="F619" i="6"/>
  <c r="H619" i="6"/>
  <c r="J619" i="6"/>
  <c r="K619" i="6"/>
  <c r="F618" i="6"/>
  <c r="H618" i="6"/>
  <c r="J618" i="6"/>
  <c r="K618" i="6"/>
  <c r="F617" i="6"/>
  <c r="H617" i="6"/>
  <c r="J617" i="6"/>
  <c r="K617" i="6"/>
  <c r="F616" i="6"/>
  <c r="H616" i="6"/>
  <c r="J616" i="6"/>
  <c r="K616" i="6"/>
  <c r="F615" i="6"/>
  <c r="H615" i="6"/>
  <c r="F614" i="6"/>
  <c r="H614" i="6"/>
  <c r="J614" i="6"/>
  <c r="K614" i="6"/>
  <c r="F613" i="6"/>
  <c r="H613" i="6"/>
  <c r="J613" i="6"/>
  <c r="K613" i="6"/>
  <c r="F612" i="6"/>
  <c r="H612" i="6"/>
  <c r="J612" i="6"/>
  <c r="K612" i="6"/>
  <c r="F611" i="6"/>
  <c r="H611" i="6"/>
  <c r="J611" i="6"/>
  <c r="K611" i="6"/>
  <c r="F610" i="6"/>
  <c r="H610" i="6"/>
  <c r="J610" i="6"/>
  <c r="K610" i="6"/>
  <c r="F609" i="6"/>
  <c r="H609" i="6"/>
  <c r="J609" i="6"/>
  <c r="K609" i="6"/>
  <c r="F608" i="6"/>
  <c r="H608" i="6"/>
  <c r="J608" i="6"/>
  <c r="K608" i="6"/>
  <c r="F607" i="6"/>
  <c r="H607" i="6"/>
  <c r="J607" i="6"/>
  <c r="K607" i="6"/>
  <c r="F606" i="6"/>
  <c r="H606" i="6"/>
  <c r="J606" i="6"/>
  <c r="K606" i="6"/>
  <c r="F605" i="6"/>
  <c r="H605" i="6"/>
  <c r="J605" i="6"/>
  <c r="K605" i="6"/>
  <c r="F604" i="6"/>
  <c r="H604" i="6"/>
  <c r="J604" i="6"/>
  <c r="K604" i="6"/>
  <c r="F603" i="6"/>
  <c r="H603" i="6"/>
  <c r="J603" i="6"/>
  <c r="K603" i="6"/>
  <c r="F602" i="6"/>
  <c r="H602" i="6"/>
  <c r="J602" i="6"/>
  <c r="K602" i="6"/>
  <c r="F601" i="6"/>
  <c r="H601" i="6"/>
  <c r="J601" i="6"/>
  <c r="K601" i="6"/>
  <c r="F592" i="6"/>
  <c r="H592" i="6"/>
  <c r="J592" i="6"/>
  <c r="K592" i="6"/>
  <c r="F591" i="6"/>
  <c r="H591" i="6"/>
  <c r="J591" i="6"/>
  <c r="K591" i="6"/>
  <c r="F590" i="6"/>
  <c r="H590" i="6"/>
  <c r="J590" i="6"/>
  <c r="K590" i="6"/>
  <c r="F589" i="6"/>
  <c r="H589" i="6"/>
  <c r="J589" i="6"/>
  <c r="K589" i="6"/>
  <c r="F588" i="6"/>
  <c r="H588" i="6"/>
  <c r="J588" i="6"/>
  <c r="K588" i="6"/>
  <c r="F587" i="6"/>
  <c r="H587" i="6"/>
  <c r="J587" i="6"/>
  <c r="K587" i="6"/>
  <c r="F586" i="6"/>
  <c r="H586" i="6"/>
  <c r="J586" i="6"/>
  <c r="K586" i="6"/>
  <c r="F585" i="6"/>
  <c r="H585" i="6"/>
  <c r="J585" i="6"/>
  <c r="K585" i="6"/>
  <c r="F584" i="6"/>
  <c r="H584" i="6"/>
  <c r="J584" i="6"/>
  <c r="K584" i="6"/>
  <c r="F583" i="6"/>
  <c r="H583" i="6"/>
  <c r="J583" i="6"/>
  <c r="K583" i="6"/>
  <c r="F582" i="6"/>
  <c r="H582" i="6"/>
  <c r="J582" i="6"/>
  <c r="K582" i="6"/>
  <c r="F581" i="6"/>
  <c r="H581" i="6"/>
  <c r="J581" i="6"/>
  <c r="K581" i="6"/>
  <c r="F580" i="6"/>
  <c r="H580" i="6"/>
  <c r="J580" i="6"/>
  <c r="K580" i="6"/>
  <c r="F579" i="6"/>
  <c r="H579" i="6"/>
  <c r="J579" i="6"/>
  <c r="K579" i="6"/>
  <c r="F578" i="6"/>
  <c r="H578" i="6"/>
  <c r="J578" i="6"/>
  <c r="K578" i="6"/>
  <c r="F577" i="6"/>
  <c r="H577" i="6"/>
  <c r="J577" i="6"/>
  <c r="K577" i="6"/>
  <c r="F576" i="6"/>
  <c r="H576" i="6"/>
  <c r="J576" i="6"/>
  <c r="K576" i="6"/>
  <c r="F575" i="6"/>
  <c r="H575" i="6"/>
  <c r="J575" i="6"/>
  <c r="K575" i="6"/>
  <c r="F574" i="6"/>
  <c r="H574" i="6"/>
  <c r="J574" i="6"/>
  <c r="K574" i="6"/>
  <c r="F573" i="6"/>
  <c r="H573" i="6"/>
  <c r="J573" i="6"/>
  <c r="K573" i="6"/>
  <c r="F572" i="6"/>
  <c r="H572" i="6"/>
  <c r="J572" i="6"/>
  <c r="K572" i="6"/>
  <c r="F571" i="6"/>
  <c r="H571" i="6"/>
  <c r="J571" i="6"/>
  <c r="K571" i="6"/>
  <c r="F570" i="6"/>
  <c r="H570" i="6"/>
  <c r="J570" i="6"/>
  <c r="K570" i="6"/>
  <c r="F569" i="6"/>
  <c r="H569" i="6"/>
  <c r="J569" i="6"/>
  <c r="K569" i="6"/>
  <c r="F568" i="6"/>
  <c r="H568" i="6"/>
  <c r="J568" i="6"/>
  <c r="K568" i="6"/>
  <c r="F567" i="6"/>
  <c r="H567" i="6"/>
  <c r="J567" i="6"/>
  <c r="K567" i="6"/>
  <c r="F566" i="6"/>
  <c r="H566" i="6"/>
  <c r="J566" i="6"/>
  <c r="K566" i="6"/>
  <c r="F565" i="6"/>
  <c r="H565" i="6"/>
  <c r="J565" i="6"/>
  <c r="K565" i="6"/>
  <c r="F564" i="6"/>
  <c r="H564" i="6"/>
  <c r="J564" i="6"/>
  <c r="K564" i="6"/>
  <c r="F563" i="6"/>
  <c r="H563" i="6"/>
  <c r="J563" i="6"/>
  <c r="K563" i="6"/>
  <c r="F562" i="6"/>
  <c r="H562" i="6"/>
  <c r="J562" i="6"/>
  <c r="K562" i="6"/>
  <c r="F561" i="6"/>
  <c r="H561" i="6"/>
  <c r="J561" i="6"/>
  <c r="K561" i="6"/>
  <c r="F560" i="6"/>
  <c r="H560" i="6"/>
  <c r="J560" i="6"/>
  <c r="K560" i="6"/>
  <c r="F559" i="6"/>
  <c r="H559" i="6"/>
  <c r="J559" i="6"/>
  <c r="K559" i="6"/>
  <c r="F558" i="6"/>
  <c r="H558" i="6"/>
  <c r="J558" i="6"/>
  <c r="K558" i="6"/>
  <c r="F557" i="6"/>
  <c r="H557" i="6"/>
  <c r="J557" i="6"/>
  <c r="K557" i="6"/>
  <c r="F553" i="6"/>
  <c r="H553" i="6"/>
  <c r="J553" i="6"/>
  <c r="K553" i="6"/>
  <c r="F552" i="6"/>
  <c r="H552" i="6"/>
  <c r="J552" i="6"/>
  <c r="K552" i="6"/>
  <c r="F551" i="6"/>
  <c r="H551" i="6"/>
  <c r="J551" i="6"/>
  <c r="K551" i="6"/>
  <c r="F550" i="6"/>
  <c r="H550" i="6"/>
  <c r="J550" i="6"/>
  <c r="K550" i="6"/>
  <c r="F549" i="6"/>
  <c r="H549" i="6"/>
  <c r="J549" i="6"/>
  <c r="K549" i="6"/>
  <c r="F548" i="6"/>
  <c r="H548" i="6"/>
  <c r="J548" i="6"/>
  <c r="K548" i="6"/>
  <c r="F547" i="6"/>
  <c r="H547" i="6"/>
  <c r="J547" i="6"/>
  <c r="K547" i="6"/>
  <c r="F546" i="6"/>
  <c r="H546" i="6"/>
  <c r="J546" i="6"/>
  <c r="K546" i="6"/>
  <c r="F545" i="6"/>
  <c r="H545" i="6"/>
  <c r="J545" i="6"/>
  <c r="K545" i="6"/>
  <c r="F544" i="6"/>
  <c r="H544" i="6"/>
  <c r="J544" i="6"/>
  <c r="K544" i="6"/>
  <c r="F543" i="6"/>
  <c r="H543" i="6"/>
  <c r="J543" i="6"/>
  <c r="K543" i="6"/>
  <c r="F542" i="6"/>
  <c r="H542" i="6"/>
  <c r="J542" i="6"/>
  <c r="K542" i="6"/>
  <c r="F541" i="6"/>
  <c r="H541" i="6"/>
  <c r="J541" i="6"/>
  <c r="K541" i="6"/>
  <c r="F540" i="6"/>
  <c r="H540" i="6"/>
  <c r="J540" i="6"/>
  <c r="K540" i="6"/>
  <c r="F539" i="6"/>
  <c r="H539" i="6"/>
  <c r="J539" i="6"/>
  <c r="K539" i="6"/>
  <c r="F538" i="6"/>
  <c r="H538" i="6"/>
  <c r="J538" i="6"/>
  <c r="K538" i="6"/>
  <c r="F537" i="6"/>
  <c r="H537" i="6"/>
  <c r="J537" i="6"/>
  <c r="K537" i="6"/>
  <c r="F536" i="6"/>
  <c r="H536" i="6"/>
  <c r="J536" i="6"/>
  <c r="K536" i="6"/>
  <c r="F535" i="6"/>
  <c r="H535" i="6"/>
  <c r="J535" i="6"/>
  <c r="K535" i="6"/>
  <c r="F534" i="6"/>
  <c r="H534" i="6"/>
  <c r="J534" i="6"/>
  <c r="K534" i="6"/>
  <c r="F533" i="6"/>
  <c r="H533" i="6"/>
  <c r="J533" i="6"/>
  <c r="K533" i="6"/>
  <c r="F532" i="6"/>
  <c r="H532" i="6"/>
  <c r="J532" i="6"/>
  <c r="K532" i="6"/>
  <c r="F531" i="6"/>
  <c r="H531" i="6"/>
  <c r="J531" i="6"/>
  <c r="K531" i="6"/>
  <c r="F530" i="6"/>
  <c r="H530" i="6"/>
  <c r="J530" i="6"/>
  <c r="K530" i="6"/>
  <c r="F529" i="6"/>
  <c r="H529" i="6"/>
  <c r="J529" i="6"/>
  <c r="K529" i="6"/>
  <c r="F528" i="6"/>
  <c r="H528" i="6"/>
  <c r="J528" i="6"/>
  <c r="K528" i="6"/>
  <c r="F527" i="6"/>
  <c r="H527" i="6"/>
  <c r="J527" i="6"/>
  <c r="K527" i="6"/>
  <c r="F526" i="6"/>
  <c r="H526" i="6"/>
  <c r="J526" i="6"/>
  <c r="K526" i="6"/>
  <c r="F525" i="6"/>
  <c r="H525" i="6"/>
  <c r="J525" i="6"/>
  <c r="K525" i="6"/>
  <c r="F524" i="6"/>
  <c r="H524" i="6"/>
  <c r="J524" i="6"/>
  <c r="K524" i="6"/>
  <c r="F523" i="6"/>
  <c r="H523" i="6"/>
  <c r="J523" i="6"/>
  <c r="K523" i="6"/>
  <c r="F522" i="6"/>
  <c r="H522" i="6"/>
  <c r="J522" i="6"/>
  <c r="K522" i="6"/>
  <c r="F521" i="6"/>
  <c r="H521" i="6"/>
  <c r="J521" i="6"/>
  <c r="K521" i="6"/>
  <c r="F520" i="6"/>
  <c r="H520" i="6"/>
  <c r="J520" i="6"/>
  <c r="K520" i="6"/>
  <c r="F519" i="6"/>
  <c r="H519" i="6"/>
  <c r="J519" i="6"/>
  <c r="K519" i="6"/>
  <c r="F518" i="6"/>
  <c r="H518" i="6"/>
  <c r="J518" i="6"/>
  <c r="K518" i="6"/>
  <c r="F517" i="6"/>
  <c r="H517" i="6"/>
  <c r="J517" i="6"/>
  <c r="K517" i="6"/>
  <c r="F516" i="6"/>
  <c r="H516" i="6"/>
  <c r="J516" i="6"/>
  <c r="K516" i="6"/>
  <c r="F515" i="6"/>
  <c r="H515" i="6"/>
  <c r="J515" i="6"/>
  <c r="K515" i="6"/>
  <c r="F514" i="6"/>
  <c r="H514" i="6"/>
  <c r="J514" i="6"/>
  <c r="K514" i="6"/>
  <c r="F513" i="6"/>
  <c r="H513" i="6"/>
  <c r="J513" i="6"/>
  <c r="K513" i="6"/>
  <c r="F512" i="6"/>
  <c r="H512" i="6"/>
  <c r="J512" i="6"/>
  <c r="K512" i="6"/>
  <c r="F511" i="6"/>
  <c r="H511" i="6"/>
  <c r="J511" i="6"/>
  <c r="K511" i="6"/>
  <c r="F510" i="6"/>
  <c r="H510" i="6"/>
  <c r="J510" i="6"/>
  <c r="K510" i="6"/>
  <c r="F509" i="6"/>
  <c r="H509" i="6"/>
  <c r="J509" i="6"/>
  <c r="K509" i="6"/>
  <c r="F508" i="6"/>
  <c r="H508" i="6"/>
  <c r="J508" i="6"/>
  <c r="K508" i="6"/>
  <c r="F507" i="6"/>
  <c r="H507" i="6"/>
  <c r="J507" i="6"/>
  <c r="K507" i="6"/>
  <c r="F506" i="6"/>
  <c r="H506" i="6"/>
  <c r="J506" i="6"/>
  <c r="K506" i="6"/>
  <c r="F505" i="6"/>
  <c r="H505" i="6"/>
  <c r="J505" i="6"/>
  <c r="K505" i="6"/>
  <c r="F504" i="6"/>
  <c r="H504" i="6"/>
  <c r="J504" i="6"/>
  <c r="K504" i="6"/>
  <c r="F503" i="6"/>
  <c r="H503" i="6"/>
  <c r="J503" i="6"/>
  <c r="K503" i="6"/>
  <c r="F502" i="6"/>
  <c r="H502" i="6"/>
  <c r="J502" i="6"/>
  <c r="K502" i="6"/>
  <c r="F501" i="6"/>
  <c r="H501" i="6"/>
  <c r="J501" i="6"/>
  <c r="K501" i="6"/>
  <c r="F500" i="6"/>
  <c r="H500" i="6"/>
  <c r="J500" i="6"/>
  <c r="K500" i="6"/>
  <c r="F499" i="6"/>
  <c r="H499" i="6"/>
  <c r="J499" i="6"/>
  <c r="K499" i="6"/>
  <c r="F498" i="6"/>
  <c r="H498" i="6"/>
  <c r="J498" i="6"/>
  <c r="K498" i="6"/>
  <c r="F497" i="6"/>
  <c r="H497" i="6"/>
  <c r="J497" i="6"/>
  <c r="K497" i="6"/>
  <c r="F496" i="6"/>
  <c r="H496" i="6"/>
  <c r="J496" i="6"/>
  <c r="K496" i="6"/>
  <c r="F495" i="6"/>
  <c r="H495" i="6"/>
  <c r="J495" i="6"/>
  <c r="K495" i="6"/>
  <c r="F494" i="6"/>
  <c r="H494" i="6"/>
  <c r="J494" i="6"/>
  <c r="K494" i="6"/>
  <c r="F493" i="6"/>
  <c r="H493" i="6"/>
  <c r="J493" i="6"/>
  <c r="K493" i="6"/>
  <c r="F492" i="6"/>
  <c r="H492" i="6"/>
  <c r="J492" i="6"/>
  <c r="K492" i="6"/>
  <c r="F491" i="6"/>
  <c r="H491" i="6"/>
  <c r="J491" i="6"/>
  <c r="K491" i="6"/>
  <c r="F487" i="6"/>
  <c r="H487" i="6"/>
  <c r="J487" i="6"/>
  <c r="K487" i="6"/>
  <c r="F486" i="6"/>
  <c r="H486" i="6"/>
  <c r="J486" i="6"/>
  <c r="K486" i="6"/>
  <c r="F485" i="6"/>
  <c r="H485" i="6"/>
  <c r="J485" i="6"/>
  <c r="K485" i="6"/>
  <c r="F484" i="6"/>
  <c r="H484" i="6"/>
  <c r="J484" i="6"/>
  <c r="K484" i="6"/>
  <c r="F483" i="6"/>
  <c r="H483" i="6"/>
  <c r="J483" i="6"/>
  <c r="K483" i="6"/>
  <c r="F482" i="6"/>
  <c r="H482" i="6"/>
  <c r="J482" i="6"/>
  <c r="K482" i="6"/>
  <c r="F481" i="6"/>
  <c r="H481" i="6"/>
  <c r="J481" i="6"/>
  <c r="K481" i="6"/>
  <c r="F480" i="6"/>
  <c r="H480" i="6"/>
  <c r="J480" i="6"/>
  <c r="K480" i="6"/>
  <c r="F479" i="6"/>
  <c r="H479" i="6"/>
  <c r="J479" i="6"/>
  <c r="K479" i="6"/>
  <c r="F478" i="6"/>
  <c r="H478" i="6"/>
  <c r="J478" i="6"/>
  <c r="K478" i="6"/>
  <c r="F477" i="6"/>
  <c r="H477" i="6"/>
  <c r="J477" i="6"/>
  <c r="K477" i="6"/>
  <c r="F476" i="6"/>
  <c r="H476" i="6"/>
  <c r="J476" i="6"/>
  <c r="K476" i="6"/>
  <c r="F475" i="6"/>
  <c r="H475" i="6"/>
  <c r="J475" i="6"/>
  <c r="K475" i="6"/>
  <c r="F474" i="6"/>
  <c r="H474" i="6"/>
  <c r="J474" i="6"/>
  <c r="K474" i="6"/>
  <c r="F473" i="6"/>
  <c r="H473" i="6"/>
  <c r="J473" i="6"/>
  <c r="K473" i="6"/>
  <c r="F472" i="6"/>
  <c r="H472" i="6"/>
  <c r="J472" i="6"/>
  <c r="K472" i="6"/>
  <c r="F471" i="6"/>
  <c r="H471" i="6"/>
  <c r="J471" i="6"/>
  <c r="K471" i="6"/>
  <c r="F470" i="6"/>
  <c r="H470" i="6"/>
  <c r="J470" i="6"/>
  <c r="K470" i="6"/>
  <c r="F469" i="6"/>
  <c r="H469" i="6"/>
  <c r="J469" i="6"/>
  <c r="K469" i="6"/>
  <c r="F465" i="6"/>
  <c r="H465" i="6"/>
  <c r="J465" i="6"/>
  <c r="K465" i="6"/>
  <c r="F464" i="6"/>
  <c r="H464" i="6"/>
  <c r="J464" i="6"/>
  <c r="K464" i="6"/>
  <c r="F463" i="6"/>
  <c r="H463" i="6"/>
  <c r="J463" i="6"/>
  <c r="K463" i="6"/>
  <c r="F462" i="6"/>
  <c r="H462" i="6"/>
  <c r="J462" i="6"/>
  <c r="K462" i="6"/>
  <c r="F461" i="6"/>
  <c r="H461" i="6"/>
  <c r="J461" i="6"/>
  <c r="K461" i="6"/>
  <c r="F460" i="6"/>
  <c r="H460" i="6"/>
  <c r="J460" i="6"/>
  <c r="K460" i="6"/>
  <c r="F459" i="6"/>
  <c r="H459" i="6"/>
  <c r="J459" i="6"/>
  <c r="K459" i="6"/>
  <c r="F458" i="6"/>
  <c r="H458" i="6"/>
  <c r="J458" i="6"/>
  <c r="K458" i="6"/>
  <c r="F457" i="6"/>
  <c r="H457" i="6"/>
  <c r="J457" i="6"/>
  <c r="K457" i="6"/>
  <c r="F456" i="6"/>
  <c r="H456" i="6"/>
  <c r="J456" i="6"/>
  <c r="K456" i="6"/>
  <c r="F455" i="6"/>
  <c r="H455" i="6"/>
  <c r="J455" i="6"/>
  <c r="K455" i="6"/>
  <c r="F454" i="6"/>
  <c r="H454" i="6"/>
  <c r="J454" i="6"/>
  <c r="K454" i="6"/>
  <c r="F453" i="6"/>
  <c r="H453" i="6"/>
  <c r="J453" i="6"/>
  <c r="K453" i="6"/>
  <c r="F452" i="6"/>
  <c r="H452" i="6"/>
  <c r="J452" i="6"/>
  <c r="K452" i="6"/>
  <c r="F451" i="6"/>
  <c r="H451" i="6"/>
  <c r="J451" i="6"/>
  <c r="K451" i="6"/>
  <c r="F450" i="6"/>
  <c r="H450" i="6"/>
  <c r="J450" i="6"/>
  <c r="K450" i="6"/>
  <c r="F449" i="6"/>
  <c r="H449" i="6"/>
  <c r="J449" i="6"/>
  <c r="K449" i="6"/>
  <c r="F448" i="6"/>
  <c r="H448" i="6"/>
  <c r="J448" i="6"/>
  <c r="K448" i="6"/>
  <c r="F447" i="6"/>
  <c r="H447" i="6"/>
  <c r="J447" i="6"/>
  <c r="K447" i="6"/>
  <c r="F443" i="6"/>
  <c r="H443" i="6"/>
  <c r="J443" i="6"/>
  <c r="K443" i="6"/>
  <c r="F442" i="6"/>
  <c r="H442" i="6"/>
  <c r="J442" i="6"/>
  <c r="K442" i="6"/>
  <c r="F441" i="6"/>
  <c r="H441" i="6"/>
  <c r="J441" i="6"/>
  <c r="K441" i="6"/>
  <c r="F440" i="6"/>
  <c r="H440" i="6"/>
  <c r="J440" i="6"/>
  <c r="K440" i="6"/>
  <c r="F439" i="6"/>
  <c r="H439" i="6"/>
  <c r="J439" i="6"/>
  <c r="K439" i="6"/>
  <c r="F438" i="6"/>
  <c r="H438" i="6"/>
  <c r="J438" i="6"/>
  <c r="K438" i="6"/>
  <c r="H437" i="6"/>
  <c r="J437" i="6"/>
  <c r="F436" i="6"/>
  <c r="H436" i="6"/>
  <c r="J436" i="6"/>
  <c r="K436" i="6"/>
  <c r="F435" i="6"/>
  <c r="H435" i="6"/>
  <c r="J435" i="6"/>
  <c r="K435" i="6"/>
  <c r="F434" i="6"/>
  <c r="H434" i="6"/>
  <c r="J434" i="6"/>
  <c r="K434" i="6"/>
  <c r="F433" i="6"/>
  <c r="H433" i="6"/>
  <c r="J433" i="6"/>
  <c r="K433" i="6"/>
  <c r="F432" i="6"/>
  <c r="H432" i="6"/>
  <c r="J432" i="6"/>
  <c r="K432" i="6"/>
  <c r="F431" i="6"/>
  <c r="H431" i="6"/>
  <c r="J431" i="6"/>
  <c r="K431" i="6"/>
  <c r="F430" i="6"/>
  <c r="H430" i="6"/>
  <c r="J430" i="6"/>
  <c r="K430" i="6"/>
  <c r="F429" i="6"/>
  <c r="H429" i="6"/>
  <c r="J429" i="6"/>
  <c r="K429" i="6"/>
  <c r="F428" i="6"/>
  <c r="H428" i="6"/>
  <c r="J428" i="6"/>
  <c r="K428" i="6"/>
  <c r="F427" i="6"/>
  <c r="H427" i="6"/>
  <c r="J427" i="6"/>
  <c r="K427" i="6"/>
  <c r="F426" i="6"/>
  <c r="H426" i="6"/>
  <c r="J426" i="6"/>
  <c r="K426" i="6"/>
  <c r="F425" i="6"/>
  <c r="H425" i="6"/>
  <c r="J425" i="6"/>
  <c r="K425" i="6"/>
  <c r="F422" i="6"/>
  <c r="H422" i="6"/>
  <c r="J422" i="6"/>
  <c r="K422" i="6"/>
  <c r="F421" i="6"/>
  <c r="H421" i="6"/>
  <c r="J421" i="6"/>
  <c r="K421" i="6"/>
  <c r="F420" i="6"/>
  <c r="H420" i="6"/>
  <c r="J420" i="6"/>
  <c r="K420" i="6"/>
  <c r="F419" i="6"/>
  <c r="H419" i="6"/>
  <c r="J419" i="6"/>
  <c r="K419" i="6"/>
  <c r="F418" i="6"/>
  <c r="H418" i="6"/>
  <c r="J418" i="6"/>
  <c r="K418" i="6"/>
  <c r="F417" i="6"/>
  <c r="H417" i="6"/>
  <c r="J417" i="6"/>
  <c r="K417" i="6"/>
  <c r="F416" i="6"/>
  <c r="H416" i="6"/>
  <c r="J416" i="6"/>
  <c r="K416" i="6"/>
  <c r="F415" i="6"/>
  <c r="H415" i="6"/>
  <c r="J415" i="6"/>
  <c r="K415" i="6"/>
  <c r="F414" i="6"/>
  <c r="H414" i="6"/>
  <c r="J414" i="6"/>
  <c r="K414" i="6"/>
  <c r="F413" i="6"/>
  <c r="H413" i="6"/>
  <c r="J413" i="6"/>
  <c r="K413" i="6"/>
  <c r="F412" i="6"/>
  <c r="H412" i="6"/>
  <c r="J412" i="6"/>
  <c r="K412" i="6"/>
  <c r="F411" i="6"/>
  <c r="H411" i="6"/>
  <c r="J411" i="6"/>
  <c r="K411" i="6"/>
  <c r="F410" i="6"/>
  <c r="H410" i="6"/>
  <c r="J410" i="6"/>
  <c r="K410" i="6"/>
  <c r="F409" i="6"/>
  <c r="H409" i="6"/>
  <c r="J409" i="6"/>
  <c r="K409" i="6"/>
  <c r="F408" i="6"/>
  <c r="H408" i="6"/>
  <c r="J408" i="6"/>
  <c r="K408" i="6"/>
  <c r="F407" i="6"/>
  <c r="H407" i="6"/>
  <c r="J407" i="6"/>
  <c r="K407" i="6"/>
  <c r="F406" i="6"/>
  <c r="H406" i="6"/>
  <c r="J406" i="6"/>
  <c r="K406" i="6"/>
  <c r="F405" i="6"/>
  <c r="H405" i="6"/>
  <c r="J405" i="6"/>
  <c r="K405" i="6"/>
  <c r="F404" i="6"/>
  <c r="H404" i="6"/>
  <c r="J404" i="6"/>
  <c r="K404" i="6"/>
  <c r="F403" i="6"/>
  <c r="H403" i="6"/>
  <c r="J403" i="6"/>
  <c r="K403" i="6"/>
  <c r="F398" i="6"/>
  <c r="H398" i="6"/>
  <c r="J398" i="6"/>
  <c r="K398" i="6"/>
  <c r="F397" i="6"/>
  <c r="H397" i="6"/>
  <c r="J397" i="6"/>
  <c r="K397" i="6"/>
  <c r="F396" i="6"/>
  <c r="H396" i="6"/>
  <c r="J396" i="6"/>
  <c r="K396" i="6"/>
  <c r="F395" i="6"/>
  <c r="H395" i="6"/>
  <c r="J395" i="6"/>
  <c r="K395" i="6"/>
  <c r="F394" i="6"/>
  <c r="H394" i="6"/>
  <c r="J394" i="6"/>
  <c r="K394" i="6"/>
  <c r="F393" i="6"/>
  <c r="H393" i="6"/>
  <c r="J393" i="6"/>
  <c r="K393" i="6"/>
  <c r="F392" i="6"/>
  <c r="H392" i="6"/>
  <c r="J392" i="6"/>
  <c r="K392" i="6"/>
  <c r="F391" i="6"/>
  <c r="H391" i="6"/>
  <c r="J391" i="6"/>
  <c r="K391" i="6"/>
  <c r="F390" i="6"/>
  <c r="H390" i="6"/>
  <c r="J390" i="6"/>
  <c r="K390" i="6"/>
  <c r="F389" i="6"/>
  <c r="H389" i="6"/>
  <c r="J389" i="6"/>
  <c r="K389" i="6"/>
  <c r="F388" i="6"/>
  <c r="H388" i="6"/>
  <c r="J388" i="6"/>
  <c r="K388" i="6"/>
  <c r="F387" i="6"/>
  <c r="H387" i="6"/>
  <c r="J387" i="6"/>
  <c r="K387" i="6"/>
  <c r="F386" i="6"/>
  <c r="H386" i="6"/>
  <c r="J386" i="6"/>
  <c r="K386" i="6"/>
  <c r="F385" i="6"/>
  <c r="H385" i="6"/>
  <c r="J385" i="6"/>
  <c r="K385" i="6"/>
  <c r="F384" i="6"/>
  <c r="H384" i="6"/>
  <c r="F383" i="6"/>
  <c r="H383" i="6"/>
  <c r="J383" i="6"/>
  <c r="K383" i="6"/>
  <c r="F382" i="6"/>
  <c r="H382" i="6"/>
  <c r="J382" i="6"/>
  <c r="K382" i="6"/>
  <c r="F381" i="6"/>
  <c r="H381" i="6"/>
  <c r="J381" i="6"/>
  <c r="K381" i="6"/>
  <c r="F360" i="6"/>
  <c r="H360" i="6"/>
  <c r="J360" i="6"/>
  <c r="K360" i="6"/>
  <c r="F359" i="6"/>
  <c r="H359" i="6"/>
  <c r="J359" i="6"/>
  <c r="K359" i="6"/>
  <c r="F358" i="6"/>
  <c r="H358" i="6"/>
  <c r="J358" i="6"/>
  <c r="K358" i="6"/>
  <c r="F357" i="6"/>
  <c r="H357" i="6"/>
  <c r="J357" i="6"/>
  <c r="K357" i="6"/>
  <c r="F356" i="6"/>
  <c r="H356" i="6"/>
  <c r="J356" i="6"/>
  <c r="K356" i="6"/>
  <c r="F355" i="6"/>
  <c r="H355" i="6"/>
  <c r="J355" i="6"/>
  <c r="K355" i="6"/>
  <c r="F354" i="6"/>
  <c r="H354" i="6"/>
  <c r="J354" i="6"/>
  <c r="K354" i="6"/>
  <c r="F353" i="6"/>
  <c r="H353" i="6"/>
  <c r="J353" i="6"/>
  <c r="K353" i="6"/>
  <c r="F352" i="6"/>
  <c r="H352" i="6"/>
  <c r="J352" i="6"/>
  <c r="K352" i="6"/>
  <c r="F351" i="6"/>
  <c r="H351" i="6"/>
  <c r="J351" i="6"/>
  <c r="K351" i="6"/>
  <c r="F350" i="6"/>
  <c r="H350" i="6"/>
  <c r="J350" i="6"/>
  <c r="K350" i="6"/>
  <c r="F349" i="6"/>
  <c r="H349" i="6"/>
  <c r="J349" i="6"/>
  <c r="K349" i="6"/>
  <c r="F348" i="6"/>
  <c r="H348" i="6"/>
  <c r="J348" i="6"/>
  <c r="K348" i="6"/>
  <c r="F347" i="6"/>
  <c r="H347" i="6"/>
  <c r="J347" i="6"/>
  <c r="K347" i="6"/>
  <c r="F346" i="6"/>
  <c r="H346" i="6"/>
  <c r="J346" i="6"/>
  <c r="K346" i="6"/>
  <c r="F345" i="6"/>
  <c r="H345" i="6"/>
  <c r="J345" i="6"/>
  <c r="K345" i="6"/>
  <c r="F344" i="6"/>
  <c r="H344" i="6"/>
  <c r="J344" i="6"/>
  <c r="K344" i="6"/>
  <c r="F343" i="6"/>
  <c r="H343" i="6"/>
  <c r="J343" i="6"/>
  <c r="K343" i="6"/>
  <c r="F342" i="6"/>
  <c r="H342" i="6"/>
  <c r="J342" i="6"/>
  <c r="K342" i="6"/>
  <c r="F341" i="6"/>
  <c r="H341" i="6"/>
  <c r="J341" i="6"/>
  <c r="K341" i="6"/>
  <c r="F340" i="6"/>
  <c r="H340" i="6"/>
  <c r="J340" i="6"/>
  <c r="K340" i="6"/>
  <c r="F339" i="6"/>
  <c r="H339" i="6"/>
  <c r="J339" i="6"/>
  <c r="K339" i="6"/>
  <c r="F338" i="6"/>
  <c r="H338" i="6"/>
  <c r="J338" i="6"/>
  <c r="K338" i="6"/>
  <c r="F337" i="6"/>
  <c r="H337" i="6"/>
  <c r="J337" i="6"/>
  <c r="K337" i="6"/>
  <c r="F334" i="6"/>
  <c r="H334" i="6"/>
  <c r="J334" i="6"/>
  <c r="K334" i="6"/>
  <c r="F333" i="6"/>
  <c r="H333" i="6"/>
  <c r="J333" i="6"/>
  <c r="K333" i="6"/>
  <c r="F332" i="6"/>
  <c r="H332" i="6"/>
  <c r="J332" i="6"/>
  <c r="K332" i="6"/>
  <c r="F331" i="6"/>
  <c r="H331" i="6"/>
  <c r="J331" i="6"/>
  <c r="K331" i="6"/>
  <c r="F330" i="6"/>
  <c r="H330" i="6"/>
  <c r="J330" i="6"/>
  <c r="K330" i="6"/>
  <c r="F329" i="6"/>
  <c r="H329" i="6"/>
  <c r="J329" i="6"/>
  <c r="K329" i="6"/>
  <c r="F328" i="6"/>
  <c r="H328" i="6"/>
  <c r="J328" i="6"/>
  <c r="K328" i="6"/>
  <c r="F327" i="6"/>
  <c r="H327" i="6"/>
  <c r="F326" i="6"/>
  <c r="H326" i="6"/>
  <c r="J326" i="6"/>
  <c r="K326" i="6"/>
  <c r="F325" i="6"/>
  <c r="H325" i="6"/>
  <c r="J325" i="6"/>
  <c r="K325" i="6"/>
  <c r="F324" i="6"/>
  <c r="H324" i="6"/>
  <c r="J324" i="6"/>
  <c r="K324" i="6"/>
  <c r="F323" i="6"/>
  <c r="H323" i="6"/>
  <c r="J323" i="6"/>
  <c r="K323" i="6"/>
  <c r="F322" i="6"/>
  <c r="H322" i="6"/>
  <c r="J322" i="6"/>
  <c r="K322" i="6"/>
  <c r="F321" i="6"/>
  <c r="H321" i="6"/>
  <c r="J321" i="6"/>
  <c r="K321" i="6"/>
  <c r="F320" i="6"/>
  <c r="H320" i="6"/>
  <c r="J320" i="6"/>
  <c r="K320" i="6"/>
  <c r="F319" i="6"/>
  <c r="H319" i="6"/>
  <c r="J319" i="6"/>
  <c r="K319" i="6"/>
  <c r="F318" i="6"/>
  <c r="H318" i="6"/>
  <c r="J318" i="6"/>
  <c r="K318" i="6"/>
  <c r="F317" i="6"/>
  <c r="H317" i="6"/>
  <c r="J317" i="6"/>
  <c r="K317" i="6"/>
  <c r="F316" i="6"/>
  <c r="H316" i="6"/>
  <c r="J316" i="6"/>
  <c r="K316" i="6"/>
  <c r="F315" i="6"/>
  <c r="H315" i="6"/>
  <c r="J315" i="6"/>
  <c r="K315" i="6"/>
  <c r="F314" i="6"/>
  <c r="H314" i="6"/>
  <c r="J314" i="6"/>
  <c r="K314" i="6"/>
  <c r="F311" i="6"/>
  <c r="H311" i="6"/>
  <c r="J311" i="6"/>
  <c r="K311" i="6"/>
  <c r="F310" i="6"/>
  <c r="H310" i="6"/>
  <c r="J310" i="6"/>
  <c r="K310" i="6"/>
  <c r="F309" i="6"/>
  <c r="H309" i="6"/>
  <c r="J309" i="6"/>
  <c r="K309" i="6"/>
  <c r="F308" i="6"/>
  <c r="H308" i="6"/>
  <c r="J308" i="6"/>
  <c r="K308" i="6"/>
  <c r="F307" i="6"/>
  <c r="H307" i="6"/>
  <c r="J307" i="6"/>
  <c r="K307" i="6"/>
  <c r="F306" i="6"/>
  <c r="H306" i="6"/>
  <c r="J306" i="6"/>
  <c r="K306" i="6"/>
  <c r="F305" i="6"/>
  <c r="H305" i="6"/>
  <c r="J305" i="6"/>
  <c r="K305" i="6"/>
  <c r="F304" i="6"/>
  <c r="H304" i="6"/>
  <c r="J304" i="6"/>
  <c r="K304" i="6"/>
  <c r="F303" i="6"/>
  <c r="H303" i="6"/>
  <c r="J303" i="6"/>
  <c r="K303" i="6"/>
  <c r="F302" i="6"/>
  <c r="H302" i="6"/>
  <c r="J302" i="6"/>
  <c r="K302" i="6"/>
  <c r="F301" i="6"/>
  <c r="H301" i="6"/>
  <c r="J301" i="6"/>
  <c r="K301" i="6"/>
  <c r="F300" i="6"/>
  <c r="H300" i="6"/>
  <c r="J300" i="6"/>
  <c r="K300" i="6"/>
  <c r="F299" i="6"/>
  <c r="H299" i="6"/>
  <c r="J299" i="6"/>
  <c r="K299" i="6"/>
  <c r="F298" i="6"/>
  <c r="H298" i="6"/>
  <c r="J298" i="6"/>
  <c r="K298" i="6"/>
  <c r="F297" i="6"/>
  <c r="H297" i="6"/>
  <c r="J297" i="6"/>
  <c r="K297" i="6"/>
  <c r="F296" i="6"/>
  <c r="H296" i="6"/>
  <c r="J296" i="6"/>
  <c r="K296" i="6"/>
  <c r="F295" i="6"/>
  <c r="H295" i="6"/>
  <c r="J295" i="6"/>
  <c r="K295" i="6"/>
  <c r="F294" i="6"/>
  <c r="H294" i="6"/>
  <c r="J294" i="6"/>
  <c r="K294" i="6"/>
  <c r="F293" i="6"/>
  <c r="H293" i="6"/>
  <c r="J293" i="6"/>
  <c r="K293" i="6"/>
  <c r="F292" i="6"/>
  <c r="H292" i="6"/>
  <c r="J292" i="6"/>
  <c r="K292" i="6"/>
  <c r="F288" i="6"/>
  <c r="H288" i="6"/>
  <c r="J288" i="6"/>
  <c r="K288" i="6"/>
  <c r="F287" i="6"/>
  <c r="H287" i="6"/>
  <c r="J287" i="6"/>
  <c r="K287" i="6"/>
  <c r="F286" i="6"/>
  <c r="H286" i="6"/>
  <c r="J286" i="6"/>
  <c r="K286" i="6"/>
  <c r="F285" i="6"/>
  <c r="H285" i="6"/>
  <c r="J285" i="6"/>
  <c r="K285" i="6"/>
  <c r="F284" i="6"/>
  <c r="H284" i="6"/>
  <c r="J284" i="6"/>
  <c r="K284" i="6"/>
  <c r="F283" i="6"/>
  <c r="H283" i="6"/>
  <c r="J283" i="6"/>
  <c r="K283" i="6"/>
  <c r="F282" i="6"/>
  <c r="H282" i="6"/>
  <c r="J282" i="6"/>
  <c r="K282" i="6"/>
  <c r="F281" i="6"/>
  <c r="H281" i="6"/>
  <c r="J281" i="6"/>
  <c r="K281" i="6"/>
  <c r="F280" i="6"/>
  <c r="H280" i="6"/>
  <c r="J280" i="6"/>
  <c r="K280" i="6"/>
  <c r="F279" i="6"/>
  <c r="H279" i="6"/>
  <c r="J279" i="6"/>
  <c r="K279" i="6"/>
  <c r="F278" i="6"/>
  <c r="H278" i="6"/>
  <c r="J278" i="6"/>
  <c r="K278" i="6"/>
  <c r="F277" i="6"/>
  <c r="H277" i="6"/>
  <c r="J277" i="6"/>
  <c r="K277" i="6"/>
  <c r="F276" i="6"/>
  <c r="H276" i="6"/>
  <c r="J276" i="6"/>
  <c r="K276" i="6"/>
  <c r="F275" i="6"/>
  <c r="H275" i="6"/>
  <c r="J275" i="6"/>
  <c r="K275" i="6"/>
  <c r="F274" i="6"/>
  <c r="H274" i="6"/>
  <c r="J274" i="6"/>
  <c r="L274" i="6" s="1"/>
  <c r="K274" i="6"/>
  <c r="F273" i="6"/>
  <c r="H273" i="6"/>
  <c r="J273" i="6"/>
  <c r="K273" i="6"/>
  <c r="F272" i="6"/>
  <c r="H272" i="6"/>
  <c r="J272" i="6"/>
  <c r="K272" i="6"/>
  <c r="F271" i="6"/>
  <c r="H271" i="6"/>
  <c r="J271" i="6"/>
  <c r="K271" i="6"/>
  <c r="F270" i="6"/>
  <c r="H270" i="6"/>
  <c r="J270" i="6"/>
  <c r="K270" i="6"/>
  <c r="F267" i="6"/>
  <c r="H267" i="6"/>
  <c r="J267" i="6"/>
  <c r="K267" i="6"/>
  <c r="F266" i="6"/>
  <c r="H266" i="6"/>
  <c r="J266" i="6"/>
  <c r="K266" i="6"/>
  <c r="F265" i="6"/>
  <c r="H265" i="6"/>
  <c r="J265" i="6"/>
  <c r="K265" i="6"/>
  <c r="F264" i="6"/>
  <c r="H264" i="6"/>
  <c r="J264" i="6"/>
  <c r="K264" i="6"/>
  <c r="F263" i="6"/>
  <c r="H263" i="6"/>
  <c r="J263" i="6"/>
  <c r="K263" i="6"/>
  <c r="F262" i="6"/>
  <c r="H262" i="6"/>
  <c r="J262" i="6"/>
  <c r="K262" i="6"/>
  <c r="F261" i="6"/>
  <c r="H261" i="6"/>
  <c r="J261" i="6"/>
  <c r="K261" i="6"/>
  <c r="F260" i="6"/>
  <c r="H260" i="6"/>
  <c r="J260" i="6"/>
  <c r="K260" i="6"/>
  <c r="F259" i="6"/>
  <c r="H259" i="6"/>
  <c r="J259" i="6"/>
  <c r="K259" i="6"/>
  <c r="F258" i="6"/>
  <c r="H258" i="6"/>
  <c r="J258" i="6"/>
  <c r="K258" i="6"/>
  <c r="F257" i="6"/>
  <c r="H257" i="6"/>
  <c r="J257" i="6"/>
  <c r="K257" i="6"/>
  <c r="F256" i="6"/>
  <c r="H256" i="6"/>
  <c r="J256" i="6"/>
  <c r="K256" i="6"/>
  <c r="F255" i="6"/>
  <c r="H255" i="6"/>
  <c r="J255" i="6"/>
  <c r="K255" i="6"/>
  <c r="F254" i="6"/>
  <c r="H254" i="6"/>
  <c r="J254" i="6"/>
  <c r="K254" i="6"/>
  <c r="F253" i="6"/>
  <c r="H253" i="6"/>
  <c r="J253" i="6"/>
  <c r="K253" i="6"/>
  <c r="F252" i="6"/>
  <c r="H252" i="6"/>
  <c r="J252" i="6"/>
  <c r="K252" i="6"/>
  <c r="F251" i="6"/>
  <c r="H251" i="6"/>
  <c r="J251" i="6"/>
  <c r="K251" i="6"/>
  <c r="F250" i="6"/>
  <c r="H250" i="6"/>
  <c r="J250" i="6"/>
  <c r="K250" i="6"/>
  <c r="F249" i="6"/>
  <c r="H249" i="6"/>
  <c r="J249" i="6"/>
  <c r="K249" i="6"/>
  <c r="F248" i="6"/>
  <c r="H248" i="6"/>
  <c r="J248" i="6"/>
  <c r="K248" i="6"/>
  <c r="F243" i="6"/>
  <c r="H243" i="6"/>
  <c r="J243" i="6"/>
  <c r="K243" i="6"/>
  <c r="F242" i="6"/>
  <c r="H242" i="6"/>
  <c r="J242" i="6"/>
  <c r="K242" i="6"/>
  <c r="F241" i="6"/>
  <c r="H241" i="6"/>
  <c r="J241" i="6"/>
  <c r="K241" i="6"/>
  <c r="F240" i="6"/>
  <c r="H240" i="6"/>
  <c r="J240" i="6"/>
  <c r="K240" i="6"/>
  <c r="F239" i="6"/>
  <c r="H239" i="6"/>
  <c r="J239" i="6"/>
  <c r="K239" i="6"/>
  <c r="F238" i="6"/>
  <c r="H238" i="6"/>
  <c r="J238" i="6"/>
  <c r="K238" i="6"/>
  <c r="F237" i="6"/>
  <c r="H237" i="6"/>
  <c r="J237" i="6"/>
  <c r="K237" i="6"/>
  <c r="F236" i="6"/>
  <c r="H236" i="6"/>
  <c r="J236" i="6"/>
  <c r="K236" i="6"/>
  <c r="F235" i="6"/>
  <c r="H235" i="6"/>
  <c r="J235" i="6"/>
  <c r="K235" i="6"/>
  <c r="F234" i="6"/>
  <c r="H234" i="6"/>
  <c r="J234" i="6"/>
  <c r="K234" i="6"/>
  <c r="F233" i="6"/>
  <c r="H233" i="6"/>
  <c r="J233" i="6"/>
  <c r="K233" i="6"/>
  <c r="F232" i="6"/>
  <c r="H232" i="6"/>
  <c r="J232" i="6"/>
  <c r="K232" i="6"/>
  <c r="F231" i="6"/>
  <c r="H231" i="6"/>
  <c r="J231" i="6"/>
  <c r="K231" i="6"/>
  <c r="F230" i="6"/>
  <c r="H230" i="6"/>
  <c r="J230" i="6"/>
  <c r="K230" i="6"/>
  <c r="F229" i="6"/>
  <c r="H229" i="6"/>
  <c r="J229" i="6"/>
  <c r="K229" i="6"/>
  <c r="F228" i="6"/>
  <c r="H228" i="6"/>
  <c r="J228" i="6"/>
  <c r="K228" i="6"/>
  <c r="F227" i="6"/>
  <c r="H227" i="6"/>
  <c r="J227" i="6"/>
  <c r="K227" i="6"/>
  <c r="F226" i="6"/>
  <c r="H226" i="6"/>
  <c r="J226" i="6"/>
  <c r="K226" i="6"/>
  <c r="F225" i="6"/>
  <c r="H225" i="6"/>
  <c r="J225" i="6"/>
  <c r="K225" i="6"/>
  <c r="F224" i="6"/>
  <c r="H224" i="6"/>
  <c r="J224" i="6"/>
  <c r="K224" i="6"/>
  <c r="F223" i="6"/>
  <c r="H223" i="6"/>
  <c r="J223" i="6"/>
  <c r="K223" i="6"/>
  <c r="F222" i="6"/>
  <c r="H222" i="6"/>
  <c r="J222" i="6"/>
  <c r="K222" i="6"/>
  <c r="F221" i="6"/>
  <c r="H221" i="6"/>
  <c r="J221" i="6"/>
  <c r="K221" i="6"/>
  <c r="F220" i="6"/>
  <c r="H220" i="6"/>
  <c r="J220" i="6"/>
  <c r="K220" i="6"/>
  <c r="F219" i="6"/>
  <c r="H219" i="6"/>
  <c r="J219" i="6"/>
  <c r="K219" i="6"/>
  <c r="F218" i="6"/>
  <c r="H218" i="6"/>
  <c r="J218" i="6"/>
  <c r="K218" i="6"/>
  <c r="F217" i="6"/>
  <c r="H217" i="6"/>
  <c r="J217" i="6"/>
  <c r="K217" i="6"/>
  <c r="F216" i="6"/>
  <c r="H216" i="6"/>
  <c r="J216" i="6"/>
  <c r="K216" i="6"/>
  <c r="F215" i="6"/>
  <c r="H215" i="6"/>
  <c r="J215" i="6"/>
  <c r="K215" i="6"/>
  <c r="H214" i="6"/>
  <c r="J214" i="6"/>
  <c r="F213" i="6"/>
  <c r="H213" i="6"/>
  <c r="J213" i="6"/>
  <c r="K213" i="6"/>
  <c r="F212" i="6"/>
  <c r="H212" i="6"/>
  <c r="J212" i="6"/>
  <c r="K212" i="6"/>
  <c r="F211" i="6"/>
  <c r="H211" i="6"/>
  <c r="J211" i="6"/>
  <c r="K211" i="6"/>
  <c r="F210" i="6"/>
  <c r="H210" i="6"/>
  <c r="J210" i="6"/>
  <c r="K210" i="6"/>
  <c r="F209" i="6"/>
  <c r="H209" i="6"/>
  <c r="J209" i="6"/>
  <c r="K209" i="6"/>
  <c r="F208" i="6"/>
  <c r="H208" i="6"/>
  <c r="J208" i="6"/>
  <c r="K208" i="6"/>
  <c r="F207" i="6"/>
  <c r="H207" i="6"/>
  <c r="J207" i="6"/>
  <c r="K207" i="6"/>
  <c r="F206" i="6"/>
  <c r="H206" i="6"/>
  <c r="J206" i="6"/>
  <c r="K206" i="6"/>
  <c r="F205" i="6"/>
  <c r="H205" i="6"/>
  <c r="J205" i="6"/>
  <c r="K205" i="6"/>
  <c r="F204" i="6"/>
  <c r="H204" i="6"/>
  <c r="J204" i="6"/>
  <c r="K204" i="6"/>
  <c r="F200" i="6"/>
  <c r="H200" i="6"/>
  <c r="J200" i="6"/>
  <c r="K200" i="6"/>
  <c r="F199" i="6"/>
  <c r="H199" i="6"/>
  <c r="J199" i="6"/>
  <c r="K199" i="6"/>
  <c r="F198" i="6"/>
  <c r="H198" i="6"/>
  <c r="J198" i="6"/>
  <c r="K198" i="6"/>
  <c r="F197" i="6"/>
  <c r="H197" i="6"/>
  <c r="J197" i="6"/>
  <c r="K197" i="6"/>
  <c r="F196" i="6"/>
  <c r="H196" i="6"/>
  <c r="J196" i="6"/>
  <c r="K196" i="6"/>
  <c r="F195" i="6"/>
  <c r="H195" i="6"/>
  <c r="F194" i="6"/>
  <c r="H194" i="6"/>
  <c r="J194" i="6"/>
  <c r="K194" i="6"/>
  <c r="F193" i="6"/>
  <c r="H193" i="6"/>
  <c r="J193" i="6"/>
  <c r="K193" i="6"/>
  <c r="F192" i="6"/>
  <c r="H192" i="6"/>
  <c r="J192" i="6"/>
  <c r="K192" i="6"/>
  <c r="F191" i="6"/>
  <c r="H191" i="6"/>
  <c r="J191" i="6"/>
  <c r="K191" i="6"/>
  <c r="F190" i="6"/>
  <c r="H190" i="6"/>
  <c r="J190" i="6"/>
  <c r="K190" i="6"/>
  <c r="F189" i="6"/>
  <c r="H189" i="6"/>
  <c r="J189" i="6"/>
  <c r="K189" i="6"/>
  <c r="F188" i="6"/>
  <c r="H188" i="6"/>
  <c r="J188" i="6"/>
  <c r="K188" i="6"/>
  <c r="F187" i="6"/>
  <c r="H187" i="6"/>
  <c r="J187" i="6"/>
  <c r="K187" i="6"/>
  <c r="F186" i="6"/>
  <c r="H186" i="6"/>
  <c r="J186" i="6"/>
  <c r="K186" i="6"/>
  <c r="F185" i="6"/>
  <c r="H185" i="6"/>
  <c r="J185" i="6"/>
  <c r="K185" i="6"/>
  <c r="F184" i="6"/>
  <c r="H184" i="6"/>
  <c r="J184" i="6"/>
  <c r="K184" i="6"/>
  <c r="F183" i="6"/>
  <c r="H183" i="6"/>
  <c r="J183" i="6"/>
  <c r="K183" i="6"/>
  <c r="F182" i="6"/>
  <c r="H182" i="6"/>
  <c r="J182" i="6"/>
  <c r="K182" i="6"/>
  <c r="F181" i="6"/>
  <c r="H181" i="6"/>
  <c r="J181" i="6"/>
  <c r="K181" i="6"/>
  <c r="F180" i="6"/>
  <c r="H180" i="6"/>
  <c r="J180" i="6"/>
  <c r="K180" i="6"/>
  <c r="F179" i="6"/>
  <c r="H179" i="6"/>
  <c r="J179" i="6"/>
  <c r="K179" i="6"/>
  <c r="F178" i="6"/>
  <c r="H178" i="6"/>
  <c r="J178" i="6"/>
  <c r="K178" i="6"/>
  <c r="F177" i="6"/>
  <c r="H177" i="6"/>
  <c r="J177" i="6"/>
  <c r="K177" i="6"/>
  <c r="F176" i="6"/>
  <c r="H176" i="6"/>
  <c r="J176" i="6"/>
  <c r="K176" i="6"/>
  <c r="F175" i="6"/>
  <c r="H175" i="6"/>
  <c r="J175" i="6"/>
  <c r="K175" i="6"/>
  <c r="F174" i="6"/>
  <c r="H174" i="6"/>
  <c r="J174" i="6"/>
  <c r="K174" i="6"/>
  <c r="F173" i="6"/>
  <c r="H173" i="6"/>
  <c r="J173" i="6"/>
  <c r="K173" i="6"/>
  <c r="F172" i="6"/>
  <c r="H172" i="6"/>
  <c r="J172" i="6"/>
  <c r="K172" i="6"/>
  <c r="F171" i="6"/>
  <c r="H171" i="6"/>
  <c r="J171" i="6"/>
  <c r="K171" i="6"/>
  <c r="F170" i="6"/>
  <c r="H170" i="6"/>
  <c r="J170" i="6"/>
  <c r="K170" i="6"/>
  <c r="F169" i="6"/>
  <c r="H169" i="6"/>
  <c r="J169" i="6"/>
  <c r="K169" i="6"/>
  <c r="F168" i="6"/>
  <c r="H168" i="6"/>
  <c r="J168" i="6"/>
  <c r="K168" i="6"/>
  <c r="F167" i="6"/>
  <c r="H167" i="6"/>
  <c r="J167" i="6"/>
  <c r="K167" i="6"/>
  <c r="F166" i="6"/>
  <c r="H166" i="6"/>
  <c r="J166" i="6"/>
  <c r="K166" i="6"/>
  <c r="F165" i="6"/>
  <c r="H165" i="6"/>
  <c r="J165" i="6"/>
  <c r="K165" i="6"/>
  <c r="F164" i="6"/>
  <c r="H164" i="6"/>
  <c r="J164" i="6"/>
  <c r="K164" i="6"/>
  <c r="F163" i="6"/>
  <c r="H163" i="6"/>
  <c r="J163" i="6"/>
  <c r="K163" i="6"/>
  <c r="F162" i="6"/>
  <c r="H162" i="6"/>
  <c r="J162" i="6"/>
  <c r="K162" i="6"/>
  <c r="F161" i="6"/>
  <c r="H161" i="6"/>
  <c r="J161" i="6"/>
  <c r="K161" i="6"/>
  <c r="F160" i="6"/>
  <c r="H160" i="6"/>
  <c r="J160" i="6"/>
  <c r="K160" i="6"/>
  <c r="F159" i="6"/>
  <c r="H159" i="6"/>
  <c r="J159" i="6"/>
  <c r="K159" i="6"/>
  <c r="F158" i="6"/>
  <c r="H158" i="6"/>
  <c r="J158" i="6"/>
  <c r="K158" i="6"/>
  <c r="F157" i="6"/>
  <c r="H157" i="6"/>
  <c r="J157" i="6"/>
  <c r="K157" i="6"/>
  <c r="F156" i="6"/>
  <c r="H156" i="6"/>
  <c r="J156" i="6"/>
  <c r="K156" i="6"/>
  <c r="F155" i="6"/>
  <c r="H155" i="6"/>
  <c r="J155" i="6"/>
  <c r="K155" i="6"/>
  <c r="F154" i="6"/>
  <c r="H154" i="6"/>
  <c r="J154" i="6"/>
  <c r="K154" i="6"/>
  <c r="F153" i="6"/>
  <c r="H153" i="6"/>
  <c r="J153" i="6"/>
  <c r="K153" i="6"/>
  <c r="F152" i="6"/>
  <c r="H152" i="6"/>
  <c r="J152" i="6"/>
  <c r="K152" i="6"/>
  <c r="F151" i="6"/>
  <c r="H151" i="6"/>
  <c r="J151" i="6"/>
  <c r="K151" i="6"/>
  <c r="F150" i="6"/>
  <c r="H150" i="6"/>
  <c r="J150" i="6"/>
  <c r="K150" i="6"/>
  <c r="F149" i="6"/>
  <c r="H149" i="6"/>
  <c r="J149" i="6"/>
  <c r="K149" i="6"/>
  <c r="F148" i="6"/>
  <c r="H148" i="6"/>
  <c r="J148" i="6"/>
  <c r="K148" i="6"/>
  <c r="F147" i="6"/>
  <c r="H147" i="6"/>
  <c r="J147" i="6"/>
  <c r="K147" i="6"/>
  <c r="F146" i="6"/>
  <c r="H146" i="6"/>
  <c r="J146" i="6"/>
  <c r="K146" i="6"/>
  <c r="F145" i="6"/>
  <c r="H145" i="6"/>
  <c r="J145" i="6"/>
  <c r="K145" i="6"/>
  <c r="F144" i="6"/>
  <c r="H144" i="6"/>
  <c r="J144" i="6"/>
  <c r="K144" i="6"/>
  <c r="F143" i="6"/>
  <c r="H143" i="6"/>
  <c r="J143" i="6"/>
  <c r="K143" i="6"/>
  <c r="F142" i="6"/>
  <c r="H142" i="6"/>
  <c r="J142" i="6"/>
  <c r="K142" i="6"/>
  <c r="F141" i="6"/>
  <c r="H141" i="6"/>
  <c r="J141" i="6"/>
  <c r="K141" i="6"/>
  <c r="F140" i="6"/>
  <c r="H140" i="6"/>
  <c r="J140" i="6"/>
  <c r="K140" i="6"/>
  <c r="F139" i="6"/>
  <c r="H139" i="6"/>
  <c r="J139" i="6"/>
  <c r="K139" i="6"/>
  <c r="F138" i="6"/>
  <c r="H138" i="6"/>
  <c r="J138" i="6"/>
  <c r="K138" i="6"/>
  <c r="F137" i="6"/>
  <c r="H137" i="6"/>
  <c r="J137" i="6"/>
  <c r="K137" i="6"/>
  <c r="F136" i="6"/>
  <c r="H136" i="6"/>
  <c r="J136" i="6"/>
  <c r="K136" i="6"/>
  <c r="F135" i="6"/>
  <c r="H135" i="6"/>
  <c r="J135" i="6"/>
  <c r="K135" i="6"/>
  <c r="F134" i="6"/>
  <c r="H134" i="6"/>
  <c r="J134" i="6"/>
  <c r="K134" i="6"/>
  <c r="F133" i="6"/>
  <c r="H133" i="6"/>
  <c r="J133" i="6"/>
  <c r="K133" i="6"/>
  <c r="F132" i="6"/>
  <c r="H132" i="6"/>
  <c r="J132" i="6"/>
  <c r="K132" i="6"/>
  <c r="F131" i="6"/>
  <c r="H131" i="6"/>
  <c r="J131" i="6"/>
  <c r="K131" i="6"/>
  <c r="F130" i="6"/>
  <c r="H130" i="6"/>
  <c r="J130" i="6"/>
  <c r="K130" i="6"/>
  <c r="F129" i="6"/>
  <c r="H129" i="6"/>
  <c r="J129" i="6"/>
  <c r="K129" i="6"/>
  <c r="F128" i="6"/>
  <c r="H128" i="6"/>
  <c r="J128" i="6"/>
  <c r="K128" i="6"/>
  <c r="F127" i="6"/>
  <c r="H127" i="6"/>
  <c r="J127" i="6"/>
  <c r="K127" i="6"/>
  <c r="F126" i="6"/>
  <c r="H126" i="6"/>
  <c r="J126" i="6"/>
  <c r="K126" i="6"/>
  <c r="F125" i="6"/>
  <c r="H125" i="6"/>
  <c r="J125" i="6"/>
  <c r="K125" i="6"/>
  <c r="F124" i="6"/>
  <c r="H124" i="6"/>
  <c r="J124" i="6"/>
  <c r="K124" i="6"/>
  <c r="F123" i="6"/>
  <c r="H123" i="6"/>
  <c r="J123" i="6"/>
  <c r="K123" i="6"/>
  <c r="F122" i="6"/>
  <c r="H122" i="6"/>
  <c r="J122" i="6"/>
  <c r="K122" i="6"/>
  <c r="F121" i="6"/>
  <c r="H121" i="6"/>
  <c r="J121" i="6"/>
  <c r="K121" i="6"/>
  <c r="F120" i="6"/>
  <c r="H120" i="6"/>
  <c r="J120" i="6"/>
  <c r="K120" i="6"/>
  <c r="F119" i="6"/>
  <c r="H119" i="6"/>
  <c r="J119" i="6"/>
  <c r="K119" i="6"/>
  <c r="F118" i="6"/>
  <c r="H118" i="6"/>
  <c r="J118" i="6"/>
  <c r="K118" i="6"/>
  <c r="F117" i="6"/>
  <c r="H117" i="6"/>
  <c r="J117" i="6"/>
  <c r="K117" i="6"/>
  <c r="F116" i="6"/>
  <c r="H116" i="6"/>
  <c r="J116" i="6"/>
  <c r="K116" i="6"/>
  <c r="F115" i="6"/>
  <c r="H115" i="6"/>
  <c r="J115" i="6"/>
  <c r="K115" i="6"/>
  <c r="F114" i="6"/>
  <c r="H114" i="6"/>
  <c r="J114" i="6"/>
  <c r="K114" i="6"/>
  <c r="F113" i="6"/>
  <c r="H113" i="6"/>
  <c r="J113" i="6"/>
  <c r="K113" i="6"/>
  <c r="F112" i="6"/>
  <c r="H112" i="6"/>
  <c r="J112" i="6"/>
  <c r="K112" i="6"/>
  <c r="F111" i="6"/>
  <c r="H111" i="6"/>
  <c r="J111" i="6"/>
  <c r="K111" i="6"/>
  <c r="F110" i="6"/>
  <c r="H110" i="6"/>
  <c r="J110" i="6"/>
  <c r="K110" i="6"/>
  <c r="F109" i="6"/>
  <c r="H109" i="6"/>
  <c r="J109" i="6"/>
  <c r="K109" i="6"/>
  <c r="F108" i="6"/>
  <c r="H108" i="6"/>
  <c r="J108" i="6"/>
  <c r="K108" i="6"/>
  <c r="H107" i="6"/>
  <c r="J107" i="6"/>
  <c r="F106" i="6"/>
  <c r="H106" i="6"/>
  <c r="J106" i="6"/>
  <c r="K106" i="6"/>
  <c r="F105" i="6"/>
  <c r="H105" i="6"/>
  <c r="J105" i="6"/>
  <c r="K105" i="6"/>
  <c r="F104" i="6"/>
  <c r="H104" i="6"/>
  <c r="J104" i="6"/>
  <c r="K104" i="6"/>
  <c r="F103" i="6"/>
  <c r="H103" i="6"/>
  <c r="J103" i="6"/>
  <c r="K103" i="6"/>
  <c r="F102" i="6"/>
  <c r="H102" i="6"/>
  <c r="J102" i="6"/>
  <c r="K102" i="6"/>
  <c r="F101" i="6"/>
  <c r="H101" i="6"/>
  <c r="J101" i="6"/>
  <c r="K101" i="6"/>
  <c r="F100" i="6"/>
  <c r="H100" i="6"/>
  <c r="J100" i="6"/>
  <c r="K100" i="6"/>
  <c r="F99" i="6"/>
  <c r="H99" i="6"/>
  <c r="J99" i="6"/>
  <c r="K99" i="6"/>
  <c r="F98" i="6"/>
  <c r="H98" i="6"/>
  <c r="J98" i="6"/>
  <c r="K98" i="6"/>
  <c r="F97" i="6"/>
  <c r="H97" i="6"/>
  <c r="J97" i="6"/>
  <c r="K97" i="6"/>
  <c r="F96" i="6"/>
  <c r="H96" i="6"/>
  <c r="J96" i="6"/>
  <c r="K96" i="6"/>
  <c r="F95" i="6"/>
  <c r="H95" i="6"/>
  <c r="J95" i="6"/>
  <c r="K95" i="6"/>
  <c r="F94" i="6"/>
  <c r="H94" i="6"/>
  <c r="J94" i="6"/>
  <c r="K94" i="6"/>
  <c r="F83" i="6"/>
  <c r="H83" i="6"/>
  <c r="J83" i="6"/>
  <c r="K83" i="6"/>
  <c r="F82" i="6"/>
  <c r="H82" i="6"/>
  <c r="J82" i="6"/>
  <c r="K82" i="6"/>
  <c r="F81" i="6"/>
  <c r="H81" i="6"/>
  <c r="J81" i="6"/>
  <c r="K81" i="6"/>
  <c r="F80" i="6"/>
  <c r="H80" i="6"/>
  <c r="J80" i="6"/>
  <c r="K80" i="6"/>
  <c r="F79" i="6"/>
  <c r="H79" i="6"/>
  <c r="J79" i="6"/>
  <c r="K79" i="6"/>
  <c r="F78" i="6"/>
  <c r="H78" i="6"/>
  <c r="J78" i="6"/>
  <c r="K78" i="6"/>
  <c r="F77" i="6"/>
  <c r="H77" i="6"/>
  <c r="J77" i="6"/>
  <c r="K77" i="6"/>
  <c r="F76" i="6"/>
  <c r="H76" i="6"/>
  <c r="J76" i="6"/>
  <c r="K76" i="6"/>
  <c r="F75" i="6"/>
  <c r="H75" i="6"/>
  <c r="J75" i="6"/>
  <c r="K75" i="6"/>
  <c r="F74" i="6"/>
  <c r="H74" i="6"/>
  <c r="J74" i="6"/>
  <c r="K74" i="6"/>
  <c r="F73" i="6"/>
  <c r="H73" i="6"/>
  <c r="J73" i="6"/>
  <c r="K73" i="6"/>
  <c r="F72" i="6"/>
  <c r="H72" i="6"/>
  <c r="J72" i="6"/>
  <c r="K72" i="6"/>
  <c r="F71" i="6"/>
  <c r="H71" i="6"/>
  <c r="J71" i="6"/>
  <c r="K71" i="6"/>
  <c r="F70" i="6"/>
  <c r="H70" i="6"/>
  <c r="J70" i="6"/>
  <c r="K70" i="6"/>
  <c r="F69" i="6"/>
  <c r="H69" i="6"/>
  <c r="J69" i="6"/>
  <c r="K69" i="6"/>
  <c r="F68" i="6"/>
  <c r="H68" i="6"/>
  <c r="J68" i="6"/>
  <c r="K68" i="6"/>
  <c r="F67" i="6"/>
  <c r="H67" i="6"/>
  <c r="J67" i="6"/>
  <c r="K67" i="6"/>
  <c r="F66" i="6"/>
  <c r="H66" i="6"/>
  <c r="J66" i="6"/>
  <c r="K66" i="6"/>
  <c r="F65" i="6"/>
  <c r="H65" i="6"/>
  <c r="J65" i="6"/>
  <c r="K65" i="6"/>
  <c r="F64" i="6"/>
  <c r="H64" i="6"/>
  <c r="J64" i="6"/>
  <c r="K64" i="6"/>
  <c r="F63" i="6"/>
  <c r="H63" i="6"/>
  <c r="J63" i="6"/>
  <c r="K63" i="6"/>
  <c r="F62" i="6"/>
  <c r="H62" i="6"/>
  <c r="J62" i="6"/>
  <c r="K62" i="6"/>
  <c r="F61" i="6"/>
  <c r="H61" i="6"/>
  <c r="J61" i="6"/>
  <c r="K61" i="6"/>
  <c r="F60" i="6"/>
  <c r="H60" i="6"/>
  <c r="J60" i="6"/>
  <c r="K60" i="6"/>
  <c r="F59" i="6"/>
  <c r="H59" i="6"/>
  <c r="J59" i="6"/>
  <c r="K59" i="6"/>
  <c r="F58" i="6"/>
  <c r="H58" i="6"/>
  <c r="J58" i="6"/>
  <c r="K58" i="6"/>
  <c r="F57" i="6"/>
  <c r="H57" i="6"/>
  <c r="J57" i="6"/>
  <c r="K57" i="6"/>
  <c r="F56" i="6"/>
  <c r="H56" i="6"/>
  <c r="J56" i="6"/>
  <c r="K56" i="6"/>
  <c r="F55" i="6"/>
  <c r="H55" i="6"/>
  <c r="J55" i="6"/>
  <c r="K55" i="6"/>
  <c r="F54" i="6"/>
  <c r="H54" i="6"/>
  <c r="J54" i="6"/>
  <c r="K54" i="6"/>
  <c r="F53" i="6"/>
  <c r="H53" i="6"/>
  <c r="J53" i="6"/>
  <c r="K53" i="6"/>
  <c r="F52" i="6"/>
  <c r="H52" i="6"/>
  <c r="J52" i="6"/>
  <c r="K52" i="6"/>
  <c r="F51" i="6"/>
  <c r="H51" i="6"/>
  <c r="J51" i="6"/>
  <c r="K51" i="6"/>
  <c r="F50" i="6"/>
  <c r="H50" i="6"/>
  <c r="J50" i="6"/>
  <c r="K50" i="6"/>
  <c r="F45" i="6"/>
  <c r="H45" i="6"/>
  <c r="J45" i="6"/>
  <c r="K45" i="6"/>
  <c r="F44" i="6"/>
  <c r="H44" i="6"/>
  <c r="J44" i="6"/>
  <c r="K44" i="6"/>
  <c r="F43" i="6"/>
  <c r="H43" i="6"/>
  <c r="J43" i="6"/>
  <c r="K43" i="6"/>
  <c r="F42" i="6"/>
  <c r="H42" i="6"/>
  <c r="J42" i="6"/>
  <c r="K42" i="6"/>
  <c r="F41" i="6"/>
  <c r="H41" i="6"/>
  <c r="J41" i="6"/>
  <c r="K41" i="6"/>
  <c r="F40" i="6"/>
  <c r="H40" i="6"/>
  <c r="J40" i="6"/>
  <c r="K40" i="6"/>
  <c r="F39" i="6"/>
  <c r="H39" i="6"/>
  <c r="J39" i="6"/>
  <c r="K39" i="6"/>
  <c r="F38" i="6"/>
  <c r="H38" i="6"/>
  <c r="J38" i="6"/>
  <c r="K38" i="6"/>
  <c r="F37" i="6"/>
  <c r="H37" i="6"/>
  <c r="J37" i="6"/>
  <c r="K37" i="6"/>
  <c r="F36" i="6"/>
  <c r="H36" i="6"/>
  <c r="J36" i="6"/>
  <c r="K36" i="6"/>
  <c r="F35" i="6"/>
  <c r="H35" i="6"/>
  <c r="J35" i="6"/>
  <c r="K35" i="6"/>
  <c r="F34" i="6"/>
  <c r="H34" i="6"/>
  <c r="J34" i="6"/>
  <c r="K34" i="6"/>
  <c r="F33" i="6"/>
  <c r="H33" i="6"/>
  <c r="J33" i="6"/>
  <c r="K33" i="6"/>
  <c r="F32" i="6"/>
  <c r="H32" i="6"/>
  <c r="J32" i="6"/>
  <c r="K32" i="6"/>
  <c r="F31" i="6"/>
  <c r="H31" i="6"/>
  <c r="J31" i="6"/>
  <c r="K31" i="6"/>
  <c r="F30" i="6"/>
  <c r="H30" i="6"/>
  <c r="J30" i="6"/>
  <c r="K30" i="6"/>
  <c r="F29" i="6"/>
  <c r="H29" i="6"/>
  <c r="J29" i="6"/>
  <c r="K29" i="6"/>
  <c r="F28" i="6"/>
  <c r="H28" i="6"/>
  <c r="J28" i="6"/>
  <c r="K28" i="6"/>
  <c r="F10" i="6"/>
  <c r="H10" i="6"/>
  <c r="J10" i="6"/>
  <c r="K10" i="6"/>
  <c r="F9" i="6"/>
  <c r="H9" i="6"/>
  <c r="J9" i="6"/>
  <c r="K9" i="6"/>
  <c r="F8" i="6"/>
  <c r="H8" i="6"/>
  <c r="J8" i="6"/>
  <c r="K8" i="6"/>
  <c r="F7" i="6"/>
  <c r="H7" i="6"/>
  <c r="J7" i="6"/>
  <c r="K7" i="6"/>
  <c r="F6" i="6"/>
  <c r="H6" i="6"/>
  <c r="J6" i="6"/>
  <c r="K6" i="6"/>
  <c r="L690" i="6" l="1"/>
  <c r="F951" i="6"/>
  <c r="E34" i="7" s="1"/>
  <c r="F467" i="6"/>
  <c r="E20" i="7" s="1"/>
  <c r="J709" i="6"/>
  <c r="I25" i="7" s="1"/>
  <c r="J25" i="7" s="1"/>
  <c r="J797" i="6"/>
  <c r="I28" i="7" s="1"/>
  <c r="J28" i="7" s="1"/>
  <c r="H885" i="6"/>
  <c r="G32" i="7" s="1"/>
  <c r="H32" i="7" s="1"/>
  <c r="F268" i="6"/>
  <c r="E12" i="7" s="1"/>
  <c r="L314" i="6"/>
  <c r="L777" i="6"/>
  <c r="L68" i="6"/>
  <c r="L208" i="6"/>
  <c r="H423" i="6"/>
  <c r="G18" i="7" s="1"/>
  <c r="H18" i="7" s="1"/>
  <c r="L209" i="6"/>
  <c r="L606" i="6"/>
  <c r="J885" i="6"/>
  <c r="I32" i="7" s="1"/>
  <c r="J32" i="7" s="1"/>
  <c r="J951" i="6"/>
  <c r="I34" i="7" s="1"/>
  <c r="J34" i="7" s="1"/>
  <c r="L56" i="6"/>
  <c r="L102" i="6"/>
  <c r="L605" i="6"/>
  <c r="L296" i="6"/>
  <c r="L762" i="6"/>
  <c r="L484" i="6"/>
  <c r="L718" i="6"/>
  <c r="F423" i="6"/>
  <c r="E18" i="7" s="1"/>
  <c r="J467" i="6"/>
  <c r="I20" i="7" s="1"/>
  <c r="J20" i="7" s="1"/>
  <c r="L603" i="6"/>
  <c r="L318" i="6"/>
  <c r="L292" i="6"/>
  <c r="H467" i="6"/>
  <c r="G20" i="7" s="1"/>
  <c r="H20" i="7" s="1"/>
  <c r="J26" i="6"/>
  <c r="I6" i="7" s="1"/>
  <c r="J6" i="7" s="1"/>
  <c r="H26" i="6"/>
  <c r="G6" i="7" s="1"/>
  <c r="H6" i="7" s="1"/>
  <c r="L577" i="6"/>
  <c r="F26" i="6"/>
  <c r="E6" i="7" s="1"/>
  <c r="F6" i="7" s="1"/>
  <c r="L341" i="6"/>
  <c r="L616" i="6"/>
  <c r="L726" i="6"/>
  <c r="L515" i="6"/>
  <c r="L527" i="6"/>
  <c r="F885" i="6"/>
  <c r="E32" i="7" s="1"/>
  <c r="F32" i="7" s="1"/>
  <c r="L159" i="6"/>
  <c r="L183" i="6"/>
  <c r="L308" i="6"/>
  <c r="L337" i="6"/>
  <c r="L381" i="6"/>
  <c r="L584" i="6"/>
  <c r="L152" i="6"/>
  <c r="L188" i="6"/>
  <c r="L224" i="6"/>
  <c r="L815" i="6"/>
  <c r="L220" i="6"/>
  <c r="L270" i="6"/>
  <c r="L319" i="6"/>
  <c r="L735" i="6"/>
  <c r="L755" i="6"/>
  <c r="L451" i="6"/>
  <c r="L253" i="6"/>
  <c r="L395" i="6"/>
  <c r="L728" i="6"/>
  <c r="L784" i="6"/>
  <c r="J312" i="6"/>
  <c r="I14" i="7" s="1"/>
  <c r="J14" i="7" s="1"/>
  <c r="J423" i="6"/>
  <c r="I18" i="7" s="1"/>
  <c r="J18" i="7" s="1"/>
  <c r="J841" i="6"/>
  <c r="I30" i="7" s="1"/>
  <c r="J30" i="7" s="1"/>
  <c r="L462" i="6"/>
  <c r="J268" i="6"/>
  <c r="I12" i="7" s="1"/>
  <c r="J12" i="7" s="1"/>
  <c r="L536" i="6"/>
  <c r="L540" i="6"/>
  <c r="L544" i="6"/>
  <c r="L906" i="6"/>
  <c r="L94" i="6"/>
  <c r="L231" i="6"/>
  <c r="L890" i="6"/>
  <c r="H268" i="6"/>
  <c r="G12" i="7" s="1"/>
  <c r="H12" i="7" s="1"/>
  <c r="L496" i="6"/>
  <c r="L623" i="6"/>
  <c r="L647" i="6"/>
  <c r="L235" i="6"/>
  <c r="H48" i="6"/>
  <c r="G8" i="7" s="1"/>
  <c r="H8" i="7" s="1"/>
  <c r="L469" i="6"/>
  <c r="L473" i="6"/>
  <c r="H709" i="6"/>
  <c r="G25" i="7" s="1"/>
  <c r="H25" i="7" s="1"/>
  <c r="L857" i="6"/>
  <c r="L447" i="6"/>
  <c r="L632" i="6"/>
  <c r="H379" i="6"/>
  <c r="G16" i="7" s="1"/>
  <c r="H16" i="7" s="1"/>
  <c r="H863" i="6"/>
  <c r="G31" i="7" s="1"/>
  <c r="H31" i="7" s="1"/>
  <c r="H312" i="6"/>
  <c r="G14" i="7" s="1"/>
  <c r="H14" i="7" s="1"/>
  <c r="L425" i="6"/>
  <c r="L601" i="6"/>
  <c r="L674" i="6"/>
  <c r="L711" i="6"/>
  <c r="L125" i="6"/>
  <c r="H92" i="6"/>
  <c r="G9" i="7" s="1"/>
  <c r="H9" i="7" s="1"/>
  <c r="L429" i="6"/>
  <c r="L557" i="6"/>
  <c r="L561" i="6"/>
  <c r="L589" i="6"/>
  <c r="H951" i="6"/>
  <c r="G34" i="7" s="1"/>
  <c r="H34" i="7" s="1"/>
  <c r="H753" i="6"/>
  <c r="G26" i="7" s="1"/>
  <c r="H26" i="7" s="1"/>
  <c r="L491" i="6"/>
  <c r="L495" i="6"/>
  <c r="L634" i="6"/>
  <c r="L118" i="6"/>
  <c r="F379" i="6"/>
  <c r="E16" i="7" s="1"/>
  <c r="F16" i="7" s="1"/>
  <c r="F401" i="6"/>
  <c r="E17" i="7" s="1"/>
  <c r="F17" i="7" s="1"/>
  <c r="L440" i="6"/>
  <c r="L403" i="6"/>
  <c r="L769" i="6"/>
  <c r="L407" i="6"/>
  <c r="L419" i="6"/>
  <c r="L330" i="6"/>
  <c r="L103" i="6"/>
  <c r="L248" i="6"/>
  <c r="L273" i="6"/>
  <c r="L285" i="6"/>
  <c r="L50" i="6"/>
  <c r="L204" i="6"/>
  <c r="L252" i="6"/>
  <c r="L264" i="6"/>
  <c r="L385" i="6"/>
  <c r="L502" i="6"/>
  <c r="L522" i="6"/>
  <c r="L353" i="6"/>
  <c r="F599" i="6"/>
  <c r="E23" i="7" s="1"/>
  <c r="F23" i="7" s="1"/>
  <c r="L667" i="6"/>
  <c r="L791" i="6"/>
  <c r="L113" i="6"/>
  <c r="L137" i="6"/>
  <c r="L153" i="6"/>
  <c r="L165" i="6"/>
  <c r="L185" i="6"/>
  <c r="L297" i="6"/>
  <c r="L683" i="6"/>
  <c r="F797" i="6"/>
  <c r="E28" i="7" s="1"/>
  <c r="F28" i="7" s="1"/>
  <c r="L328" i="6"/>
  <c r="L562" i="6"/>
  <c r="L570" i="6"/>
  <c r="L639" i="6"/>
  <c r="L932" i="6"/>
  <c r="F34" i="7"/>
  <c r="L931" i="6"/>
  <c r="L912" i="6"/>
  <c r="L911" i="6"/>
  <c r="L910" i="6"/>
  <c r="L909" i="6"/>
  <c r="L908" i="6"/>
  <c r="L907" i="6"/>
  <c r="J929" i="6"/>
  <c r="I33" i="7" s="1"/>
  <c r="J33" i="7" s="1"/>
  <c r="L905" i="6"/>
  <c r="L904" i="6"/>
  <c r="F929" i="6"/>
  <c r="E33" i="7" s="1"/>
  <c r="F33" i="7" s="1"/>
  <c r="L903" i="6"/>
  <c r="L902" i="6"/>
  <c r="L901" i="6"/>
  <c r="L900" i="6"/>
  <c r="L899" i="6"/>
  <c r="L898" i="6"/>
  <c r="L897" i="6"/>
  <c r="L896" i="6"/>
  <c r="L895" i="6"/>
  <c r="L894" i="6"/>
  <c r="L893" i="6"/>
  <c r="L892" i="6"/>
  <c r="H929" i="6"/>
  <c r="G33" i="7" s="1"/>
  <c r="H33" i="7" s="1"/>
  <c r="L891" i="6"/>
  <c r="L889" i="6"/>
  <c r="L888" i="6"/>
  <c r="L887" i="6"/>
  <c r="L870" i="6"/>
  <c r="L869" i="6"/>
  <c r="L868" i="6"/>
  <c r="L867" i="6"/>
  <c r="L866" i="6"/>
  <c r="L865" i="6"/>
  <c r="L858" i="6"/>
  <c r="L856" i="6"/>
  <c r="L855" i="6"/>
  <c r="L854" i="6"/>
  <c r="L853" i="6"/>
  <c r="L852" i="6"/>
  <c r="L851" i="6"/>
  <c r="L850" i="6"/>
  <c r="L849" i="6"/>
  <c r="J863" i="6"/>
  <c r="I31" i="7" s="1"/>
  <c r="J31" i="7" s="1"/>
  <c r="L848" i="6"/>
  <c r="L847" i="6"/>
  <c r="L846" i="6"/>
  <c r="L845" i="6"/>
  <c r="F863" i="6"/>
  <c r="E31" i="7" s="1"/>
  <c r="F31" i="7" s="1"/>
  <c r="L844" i="6"/>
  <c r="L843" i="6"/>
  <c r="L835" i="6"/>
  <c r="H841" i="6"/>
  <c r="G30" i="7" s="1"/>
  <c r="H30" i="7" s="1"/>
  <c r="L834" i="6"/>
  <c r="L833" i="6"/>
  <c r="L832" i="6"/>
  <c r="L831" i="6"/>
  <c r="L830" i="6"/>
  <c r="L829" i="6"/>
  <c r="L828" i="6"/>
  <c r="L827" i="6"/>
  <c r="L826" i="6"/>
  <c r="L825" i="6"/>
  <c r="L824" i="6"/>
  <c r="L823" i="6"/>
  <c r="L822" i="6"/>
  <c r="F841" i="6"/>
  <c r="E30" i="7" s="1"/>
  <c r="F30" i="7" s="1"/>
  <c r="L821" i="6"/>
  <c r="J819" i="6"/>
  <c r="I29" i="7" s="1"/>
  <c r="J29" i="7" s="1"/>
  <c r="L816" i="6"/>
  <c r="L814" i="6"/>
  <c r="L813" i="6"/>
  <c r="L812" i="6"/>
  <c r="F819" i="6"/>
  <c r="E29" i="7" s="1"/>
  <c r="F29" i="7" s="1"/>
  <c r="L811" i="6"/>
  <c r="L810" i="6"/>
  <c r="L809" i="6"/>
  <c r="L808" i="6"/>
  <c r="L807" i="6"/>
  <c r="L806" i="6"/>
  <c r="L805" i="6"/>
  <c r="L804" i="6"/>
  <c r="L803" i="6"/>
  <c r="L802" i="6"/>
  <c r="K801" i="6"/>
  <c r="H801" i="6"/>
  <c r="H819" i="6" s="1"/>
  <c r="G29" i="7" s="1"/>
  <c r="H29" i="7" s="1"/>
  <c r="L800" i="6"/>
  <c r="L799" i="6"/>
  <c r="L794" i="6"/>
  <c r="L793" i="6"/>
  <c r="L792" i="6"/>
  <c r="L790" i="6"/>
  <c r="L789" i="6"/>
  <c r="H797" i="6"/>
  <c r="G28" i="7" s="1"/>
  <c r="H28" i="7" s="1"/>
  <c r="L788" i="6"/>
  <c r="L787" i="6"/>
  <c r="L786" i="6"/>
  <c r="L785" i="6"/>
  <c r="L783" i="6"/>
  <c r="L782" i="6"/>
  <c r="L781" i="6"/>
  <c r="L780" i="6"/>
  <c r="L779" i="6"/>
  <c r="L778" i="6"/>
  <c r="L772" i="6"/>
  <c r="H775" i="6"/>
  <c r="G27" i="7" s="1"/>
  <c r="H27" i="7" s="1"/>
  <c r="L771" i="6"/>
  <c r="L770" i="6"/>
  <c r="L768" i="6"/>
  <c r="L767" i="6"/>
  <c r="L766" i="6"/>
  <c r="L765" i="6"/>
  <c r="L764" i="6"/>
  <c r="F775" i="6"/>
  <c r="E27" i="7" s="1"/>
  <c r="F27" i="7" s="1"/>
  <c r="L763" i="6"/>
  <c r="L761" i="6"/>
  <c r="L760" i="6"/>
  <c r="L759" i="6"/>
  <c r="L758" i="6"/>
  <c r="J775" i="6"/>
  <c r="I27" i="7" s="1"/>
  <c r="J27" i="7" s="1"/>
  <c r="L757" i="6"/>
  <c r="L756" i="6"/>
  <c r="J753" i="6"/>
  <c r="I26" i="7" s="1"/>
  <c r="J26" i="7" s="1"/>
  <c r="L738" i="6"/>
  <c r="L737" i="6"/>
  <c r="L736" i="6"/>
  <c r="L734" i="6"/>
  <c r="L733" i="6"/>
  <c r="L732" i="6"/>
  <c r="L731" i="6"/>
  <c r="L730" i="6"/>
  <c r="L729" i="6"/>
  <c r="L727" i="6"/>
  <c r="L725" i="6"/>
  <c r="L724" i="6"/>
  <c r="L723" i="6"/>
  <c r="L722" i="6"/>
  <c r="L721" i="6"/>
  <c r="L720" i="6"/>
  <c r="L719" i="6"/>
  <c r="L717" i="6"/>
  <c r="L716" i="6"/>
  <c r="L715" i="6"/>
  <c r="L714" i="6"/>
  <c r="L713" i="6"/>
  <c r="F753" i="6"/>
  <c r="E26" i="7" s="1"/>
  <c r="L712" i="6"/>
  <c r="L693" i="6"/>
  <c r="F709" i="6"/>
  <c r="E25" i="7" s="1"/>
  <c r="F25" i="7" s="1"/>
  <c r="L692" i="6"/>
  <c r="L691" i="6"/>
  <c r="L689" i="6"/>
  <c r="L688" i="6"/>
  <c r="L687" i="6"/>
  <c r="L686" i="6"/>
  <c r="L685" i="6"/>
  <c r="L684" i="6"/>
  <c r="L682" i="6"/>
  <c r="L681" i="6"/>
  <c r="L680" i="6"/>
  <c r="L679" i="6"/>
  <c r="L678" i="6"/>
  <c r="L677" i="6"/>
  <c r="L676" i="6"/>
  <c r="L675" i="6"/>
  <c r="L673" i="6"/>
  <c r="L672" i="6"/>
  <c r="L671" i="6"/>
  <c r="L670" i="6"/>
  <c r="L669" i="6"/>
  <c r="L668" i="6"/>
  <c r="L657" i="6"/>
  <c r="L656" i="6"/>
  <c r="L655" i="6"/>
  <c r="L654" i="6"/>
  <c r="L653" i="6"/>
  <c r="L652" i="6"/>
  <c r="L651" i="6"/>
  <c r="L650" i="6"/>
  <c r="L649" i="6"/>
  <c r="L648" i="6"/>
  <c r="L646" i="6"/>
  <c r="L645" i="6"/>
  <c r="L644" i="6"/>
  <c r="L643" i="6"/>
  <c r="L642" i="6"/>
  <c r="L641" i="6"/>
  <c r="L640" i="6"/>
  <c r="L638" i="6"/>
  <c r="L637" i="6"/>
  <c r="L636" i="6"/>
  <c r="L635" i="6"/>
  <c r="H665" i="6"/>
  <c r="G24" i="7" s="1"/>
  <c r="H24" i="7" s="1"/>
  <c r="L633" i="6"/>
  <c r="L631" i="6"/>
  <c r="L630" i="6"/>
  <c r="L629" i="6"/>
  <c r="L628" i="6"/>
  <c r="L627" i="6"/>
  <c r="L626" i="6"/>
  <c r="L625" i="6"/>
  <c r="L624" i="6"/>
  <c r="L622" i="6"/>
  <c r="L621" i="6"/>
  <c r="L620" i="6"/>
  <c r="L619" i="6"/>
  <c r="L618" i="6"/>
  <c r="L617" i="6"/>
  <c r="K615" i="6"/>
  <c r="J665" i="6"/>
  <c r="I24" i="7" s="1"/>
  <c r="J24" i="7" s="1"/>
  <c r="L615" i="6"/>
  <c r="L614" i="6"/>
  <c r="L613" i="6"/>
  <c r="L612" i="6"/>
  <c r="L611" i="6"/>
  <c r="L610" i="6"/>
  <c r="L609" i="6"/>
  <c r="L608" i="6"/>
  <c r="L607" i="6"/>
  <c r="L604" i="6"/>
  <c r="F665" i="6"/>
  <c r="E24" i="7" s="1"/>
  <c r="F24" i="7" s="1"/>
  <c r="L602" i="6"/>
  <c r="L592" i="6"/>
  <c r="L591" i="6"/>
  <c r="L590" i="6"/>
  <c r="L588" i="6"/>
  <c r="L587" i="6"/>
  <c r="L586" i="6"/>
  <c r="L585" i="6"/>
  <c r="L583" i="6"/>
  <c r="H599" i="6"/>
  <c r="G23" i="7" s="1"/>
  <c r="H23" i="7" s="1"/>
  <c r="L582" i="6"/>
  <c r="L581" i="6"/>
  <c r="L580" i="6"/>
  <c r="L579" i="6"/>
  <c r="L578" i="6"/>
  <c r="L576" i="6"/>
  <c r="L575" i="6"/>
  <c r="L574" i="6"/>
  <c r="L573" i="6"/>
  <c r="J599" i="6"/>
  <c r="I23" i="7" s="1"/>
  <c r="J23" i="7" s="1"/>
  <c r="L572" i="6"/>
  <c r="L571" i="6"/>
  <c r="L569" i="6"/>
  <c r="L568" i="6"/>
  <c r="L567" i="6"/>
  <c r="L566" i="6"/>
  <c r="L565" i="6"/>
  <c r="L564" i="6"/>
  <c r="L563" i="6"/>
  <c r="L560" i="6"/>
  <c r="L559" i="6"/>
  <c r="L558" i="6"/>
  <c r="L553" i="6"/>
  <c r="L552" i="6"/>
  <c r="L551" i="6"/>
  <c r="L550" i="6"/>
  <c r="L549" i="6"/>
  <c r="L548" i="6"/>
  <c r="L547" i="6"/>
  <c r="L546" i="6"/>
  <c r="L545" i="6"/>
  <c r="L543" i="6"/>
  <c r="L542" i="6"/>
  <c r="L541" i="6"/>
  <c r="L539" i="6"/>
  <c r="L538" i="6"/>
  <c r="L537" i="6"/>
  <c r="L535" i="6"/>
  <c r="L534" i="6"/>
  <c r="L533" i="6"/>
  <c r="L532" i="6"/>
  <c r="L531" i="6"/>
  <c r="L530" i="6"/>
  <c r="L529" i="6"/>
  <c r="L528" i="6"/>
  <c r="J555" i="6"/>
  <c r="I22" i="7" s="1"/>
  <c r="J22" i="7" s="1"/>
  <c r="L526" i="6"/>
  <c r="L525" i="6"/>
  <c r="H555" i="6"/>
  <c r="G22" i="7" s="1"/>
  <c r="H22" i="7" s="1"/>
  <c r="L524" i="6"/>
  <c r="L523" i="6"/>
  <c r="L521" i="6"/>
  <c r="L520" i="6"/>
  <c r="L519" i="6"/>
  <c r="L518" i="6"/>
  <c r="L517" i="6"/>
  <c r="L516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1" i="6"/>
  <c r="F555" i="6"/>
  <c r="E22" i="7" s="1"/>
  <c r="F22" i="7" s="1"/>
  <c r="L500" i="6"/>
  <c r="L499" i="6"/>
  <c r="L498" i="6"/>
  <c r="L497" i="6"/>
  <c r="L494" i="6"/>
  <c r="L493" i="6"/>
  <c r="L492" i="6"/>
  <c r="L487" i="6"/>
  <c r="L486" i="6"/>
  <c r="H489" i="6"/>
  <c r="G21" i="7" s="1"/>
  <c r="H21" i="7" s="1"/>
  <c r="L485" i="6"/>
  <c r="L483" i="6"/>
  <c r="L482" i="6"/>
  <c r="L481" i="6"/>
  <c r="L480" i="6"/>
  <c r="L479" i="6"/>
  <c r="L478" i="6"/>
  <c r="J489" i="6"/>
  <c r="I21" i="7" s="1"/>
  <c r="J21" i="7" s="1"/>
  <c r="L477" i="6"/>
  <c r="L476" i="6"/>
  <c r="L475" i="6"/>
  <c r="L474" i="6"/>
  <c r="L472" i="6"/>
  <c r="F489" i="6"/>
  <c r="E21" i="7" s="1"/>
  <c r="F21" i="7" s="1"/>
  <c r="L471" i="6"/>
  <c r="L470" i="6"/>
  <c r="L465" i="6"/>
  <c r="L464" i="6"/>
  <c r="L463" i="6"/>
  <c r="L461" i="6"/>
  <c r="L460" i="6"/>
  <c r="L459" i="6"/>
  <c r="L458" i="6"/>
  <c r="L457" i="6"/>
  <c r="L456" i="6"/>
  <c r="L455" i="6"/>
  <c r="L454" i="6"/>
  <c r="L453" i="6"/>
  <c r="L452" i="6"/>
  <c r="L450" i="6"/>
  <c r="L449" i="6"/>
  <c r="L448" i="6"/>
  <c r="F20" i="7"/>
  <c r="L443" i="6"/>
  <c r="L442" i="6"/>
  <c r="L441" i="6"/>
  <c r="L439" i="6"/>
  <c r="L438" i="6"/>
  <c r="F445" i="6"/>
  <c r="E19" i="7" s="1"/>
  <c r="F19" i="7" s="1"/>
  <c r="K437" i="6"/>
  <c r="L437" i="6"/>
  <c r="L436" i="6"/>
  <c r="L435" i="6"/>
  <c r="L434" i="6"/>
  <c r="J445" i="6"/>
  <c r="I19" i="7" s="1"/>
  <c r="J19" i="7" s="1"/>
  <c r="L433" i="6"/>
  <c r="H445" i="6"/>
  <c r="G19" i="7" s="1"/>
  <c r="H19" i="7" s="1"/>
  <c r="L432" i="6"/>
  <c r="L431" i="6"/>
  <c r="L430" i="6"/>
  <c r="L428" i="6"/>
  <c r="L427" i="6"/>
  <c r="L426" i="6"/>
  <c r="L422" i="6"/>
  <c r="L421" i="6"/>
  <c r="L420" i="6"/>
  <c r="L418" i="6"/>
  <c r="L417" i="6"/>
  <c r="L416" i="6"/>
  <c r="L415" i="6"/>
  <c r="L414" i="6"/>
  <c r="L413" i="6"/>
  <c r="L412" i="6"/>
  <c r="L411" i="6"/>
  <c r="L410" i="6"/>
  <c r="L409" i="6"/>
  <c r="L408" i="6"/>
  <c r="L406" i="6"/>
  <c r="L405" i="6"/>
  <c r="L404" i="6"/>
  <c r="L398" i="6"/>
  <c r="L397" i="6"/>
  <c r="L396" i="6"/>
  <c r="L394" i="6"/>
  <c r="L393" i="6"/>
  <c r="L392" i="6"/>
  <c r="L391" i="6"/>
  <c r="L390" i="6"/>
  <c r="L389" i="6"/>
  <c r="L388" i="6"/>
  <c r="L387" i="6"/>
  <c r="H401" i="6"/>
  <c r="G17" i="7" s="1"/>
  <c r="H17" i="7" s="1"/>
  <c r="J401" i="6"/>
  <c r="I17" i="7" s="1"/>
  <c r="J17" i="7" s="1"/>
  <c r="L386" i="6"/>
  <c r="K384" i="6"/>
  <c r="L384" i="6"/>
  <c r="L383" i="6"/>
  <c r="L382" i="6"/>
  <c r="L360" i="6"/>
  <c r="L359" i="6"/>
  <c r="L358" i="6"/>
  <c r="L357" i="6"/>
  <c r="L356" i="6"/>
  <c r="L355" i="6"/>
  <c r="L354" i="6"/>
  <c r="L352" i="6"/>
  <c r="L351" i="6"/>
  <c r="L350" i="6"/>
  <c r="L349" i="6"/>
  <c r="L348" i="6"/>
  <c r="L347" i="6"/>
  <c r="L346" i="6"/>
  <c r="J379" i="6"/>
  <c r="I16" i="7" s="1"/>
  <c r="J16" i="7" s="1"/>
  <c r="L345" i="6"/>
  <c r="L344" i="6"/>
  <c r="L343" i="6"/>
  <c r="L342" i="6"/>
  <c r="L340" i="6"/>
  <c r="L339" i="6"/>
  <c r="L338" i="6"/>
  <c r="L334" i="6"/>
  <c r="L333" i="6"/>
  <c r="L332" i="6"/>
  <c r="L331" i="6"/>
  <c r="L329" i="6"/>
  <c r="K327" i="6"/>
  <c r="J335" i="6"/>
  <c r="I15" i="7" s="1"/>
  <c r="J15" i="7" s="1"/>
  <c r="L327" i="6"/>
  <c r="L326" i="6"/>
  <c r="F335" i="6"/>
  <c r="E15" i="7" s="1"/>
  <c r="F15" i="7" s="1"/>
  <c r="H335" i="6"/>
  <c r="G15" i="7" s="1"/>
  <c r="H15" i="7" s="1"/>
  <c r="L325" i="6"/>
  <c r="L324" i="6"/>
  <c r="L323" i="6"/>
  <c r="L322" i="6"/>
  <c r="L321" i="6"/>
  <c r="L320" i="6"/>
  <c r="L317" i="6"/>
  <c r="L316" i="6"/>
  <c r="L315" i="6"/>
  <c r="L311" i="6"/>
  <c r="F312" i="6"/>
  <c r="E14" i="7" s="1"/>
  <c r="F14" i="7" s="1"/>
  <c r="L310" i="6"/>
  <c r="L309" i="6"/>
  <c r="L307" i="6"/>
  <c r="L306" i="6"/>
  <c r="L305" i="6"/>
  <c r="L304" i="6"/>
  <c r="L303" i="6"/>
  <c r="L302" i="6"/>
  <c r="L301" i="6"/>
  <c r="L300" i="6"/>
  <c r="L299" i="6"/>
  <c r="L298" i="6"/>
  <c r="L295" i="6"/>
  <c r="L294" i="6"/>
  <c r="L293" i="6"/>
  <c r="L288" i="6"/>
  <c r="L287" i="6"/>
  <c r="F290" i="6"/>
  <c r="E13" i="7" s="1"/>
  <c r="F13" i="7" s="1"/>
  <c r="L286" i="6"/>
  <c r="L284" i="6"/>
  <c r="L283" i="6"/>
  <c r="H290" i="6"/>
  <c r="G13" i="7" s="1"/>
  <c r="H13" i="7" s="1"/>
  <c r="L282" i="6"/>
  <c r="L281" i="6"/>
  <c r="L280" i="6"/>
  <c r="L279" i="6"/>
  <c r="L278" i="6"/>
  <c r="J290" i="6"/>
  <c r="I13" i="7" s="1"/>
  <c r="J13" i="7" s="1"/>
  <c r="L277" i="6"/>
  <c r="L276" i="6"/>
  <c r="L275" i="6"/>
  <c r="L272" i="6"/>
  <c r="L271" i="6"/>
  <c r="L267" i="6"/>
  <c r="L266" i="6"/>
  <c r="L265" i="6"/>
  <c r="L263" i="6"/>
  <c r="L262" i="6"/>
  <c r="L261" i="6"/>
  <c r="L260" i="6"/>
  <c r="L259" i="6"/>
  <c r="L258" i="6"/>
  <c r="L257" i="6"/>
  <c r="L256" i="6"/>
  <c r="L255" i="6"/>
  <c r="L254" i="6"/>
  <c r="L251" i="6"/>
  <c r="L250" i="6"/>
  <c r="L249" i="6"/>
  <c r="F12" i="7"/>
  <c r="L243" i="6"/>
  <c r="L242" i="6"/>
  <c r="L241" i="6"/>
  <c r="L240" i="6"/>
  <c r="L239" i="6"/>
  <c r="L238" i="6"/>
  <c r="J246" i="6"/>
  <c r="I11" i="7" s="1"/>
  <c r="J11" i="7" s="1"/>
  <c r="L237" i="6"/>
  <c r="L236" i="6"/>
  <c r="L234" i="6"/>
  <c r="L233" i="6"/>
  <c r="L232" i="6"/>
  <c r="L230" i="6"/>
  <c r="L229" i="6"/>
  <c r="L228" i="6"/>
  <c r="L227" i="6"/>
  <c r="L226" i="6"/>
  <c r="L225" i="6"/>
  <c r="L223" i="6"/>
  <c r="L222" i="6"/>
  <c r="L221" i="6"/>
  <c r="L219" i="6"/>
  <c r="L218" i="6"/>
  <c r="L217" i="6"/>
  <c r="L216" i="6"/>
  <c r="L215" i="6"/>
  <c r="H246" i="6"/>
  <c r="G11" i="7" s="1"/>
  <c r="H11" i="7" s="1"/>
  <c r="K214" i="6"/>
  <c r="F214" i="6"/>
  <c r="F246" i="6" s="1"/>
  <c r="E11" i="7" s="1"/>
  <c r="L213" i="6"/>
  <c r="L212" i="6"/>
  <c r="L211" i="6"/>
  <c r="L210" i="6"/>
  <c r="L207" i="6"/>
  <c r="L206" i="6"/>
  <c r="L205" i="6"/>
  <c r="L200" i="6"/>
  <c r="L199" i="6"/>
  <c r="L198" i="6"/>
  <c r="L197" i="6"/>
  <c r="L196" i="6"/>
  <c r="K195" i="6"/>
  <c r="L195" i="6"/>
  <c r="L194" i="6"/>
  <c r="L193" i="6"/>
  <c r="L192" i="6"/>
  <c r="L191" i="6"/>
  <c r="L190" i="6"/>
  <c r="L189" i="6"/>
  <c r="L187" i="6"/>
  <c r="L186" i="6"/>
  <c r="L184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4" i="6"/>
  <c r="L163" i="6"/>
  <c r="L162" i="6"/>
  <c r="L161" i="6"/>
  <c r="L160" i="6"/>
  <c r="L158" i="6"/>
  <c r="L157" i="6"/>
  <c r="L156" i="6"/>
  <c r="L155" i="6"/>
  <c r="L154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6" i="6"/>
  <c r="L135" i="6"/>
  <c r="L134" i="6"/>
  <c r="L133" i="6"/>
  <c r="L132" i="6"/>
  <c r="L131" i="6"/>
  <c r="L130" i="6"/>
  <c r="L129" i="6"/>
  <c r="L128" i="6"/>
  <c r="L127" i="6"/>
  <c r="L126" i="6"/>
  <c r="L124" i="6"/>
  <c r="L123" i="6"/>
  <c r="L122" i="6"/>
  <c r="L121" i="6"/>
  <c r="L120" i="6"/>
  <c r="L119" i="6"/>
  <c r="L117" i="6"/>
  <c r="J202" i="6"/>
  <c r="I10" i="7" s="1"/>
  <c r="J10" i="7" s="1"/>
  <c r="L116" i="6"/>
  <c r="L115" i="6"/>
  <c r="H202" i="6"/>
  <c r="G10" i="7" s="1"/>
  <c r="H10" i="7" s="1"/>
  <c r="L114" i="6"/>
  <c r="L112" i="6"/>
  <c r="L111" i="6"/>
  <c r="L110" i="6"/>
  <c r="L109" i="6"/>
  <c r="L108" i="6"/>
  <c r="K107" i="6"/>
  <c r="L107" i="6"/>
  <c r="L106" i="6"/>
  <c r="L105" i="6"/>
  <c r="L104" i="6"/>
  <c r="L101" i="6"/>
  <c r="F202" i="6"/>
  <c r="E10" i="7" s="1"/>
  <c r="F10" i="7" s="1"/>
  <c r="L100" i="6"/>
  <c r="L99" i="6"/>
  <c r="L98" i="6"/>
  <c r="L97" i="6"/>
  <c r="L96" i="6"/>
  <c r="L95" i="6"/>
  <c r="L83" i="6"/>
  <c r="L82" i="6"/>
  <c r="L81" i="6"/>
  <c r="L80" i="6"/>
  <c r="L79" i="6"/>
  <c r="L78" i="6"/>
  <c r="L77" i="6"/>
  <c r="L76" i="6"/>
  <c r="L75" i="6"/>
  <c r="F92" i="6"/>
  <c r="E9" i="7" s="1"/>
  <c r="F9" i="7" s="1"/>
  <c r="L74" i="6"/>
  <c r="L73" i="6"/>
  <c r="L72" i="6"/>
  <c r="L71" i="6"/>
  <c r="L70" i="6"/>
  <c r="L69" i="6"/>
  <c r="L67" i="6"/>
  <c r="L66" i="6"/>
  <c r="J92" i="6"/>
  <c r="I9" i="7" s="1"/>
  <c r="J9" i="7" s="1"/>
  <c r="L65" i="6"/>
  <c r="L64" i="6"/>
  <c r="L63" i="6"/>
  <c r="L62" i="6"/>
  <c r="L61" i="6"/>
  <c r="L60" i="6"/>
  <c r="L59" i="6"/>
  <c r="L58" i="6"/>
  <c r="L57" i="6"/>
  <c r="L55" i="6"/>
  <c r="L54" i="6"/>
  <c r="L53" i="6"/>
  <c r="L52" i="6"/>
  <c r="L51" i="6"/>
  <c r="L45" i="6"/>
  <c r="L44" i="6"/>
  <c r="L43" i="6"/>
  <c r="L42" i="6"/>
  <c r="L41" i="6"/>
  <c r="L40" i="6"/>
  <c r="L39" i="6"/>
  <c r="L38" i="6"/>
  <c r="L37" i="6"/>
  <c r="L36" i="6"/>
  <c r="L35" i="6"/>
  <c r="J48" i="6"/>
  <c r="I8" i="7" s="1"/>
  <c r="J8" i="7" s="1"/>
  <c r="L34" i="6"/>
  <c r="L33" i="6"/>
  <c r="L32" i="6"/>
  <c r="L31" i="6"/>
  <c r="L30" i="6"/>
  <c r="F48" i="6"/>
  <c r="E8" i="7" s="1"/>
  <c r="F8" i="7" s="1"/>
  <c r="L29" i="6"/>
  <c r="L28" i="6"/>
  <c r="L10" i="6"/>
  <c r="L9" i="6"/>
  <c r="L8" i="6"/>
  <c r="L7" i="6"/>
  <c r="L6" i="6"/>
  <c r="K857" i="6"/>
  <c r="K18" i="7" l="1"/>
  <c r="L34" i="7"/>
  <c r="T34" i="7" s="1"/>
  <c r="E27" i="8" s="1"/>
  <c r="K14" i="7"/>
  <c r="L32" i="7"/>
  <c r="L20" i="7"/>
  <c r="K32" i="7"/>
  <c r="L951" i="6"/>
  <c r="L14" i="7"/>
  <c r="L6" i="7"/>
  <c r="F18" i="7"/>
  <c r="L18" i="7" s="1"/>
  <c r="K6" i="7"/>
  <c r="K12" i="7"/>
  <c r="L12" i="7"/>
  <c r="K20" i="7"/>
  <c r="K34" i="7"/>
  <c r="L290" i="6"/>
  <c r="L30" i="7"/>
  <c r="L25" i="7"/>
  <c r="L801" i="6"/>
  <c r="L819" i="6" s="1"/>
  <c r="L401" i="6"/>
  <c r="L48" i="6"/>
  <c r="L753" i="6"/>
  <c r="L841" i="6"/>
  <c r="L335" i="6"/>
  <c r="L423" i="6"/>
  <c r="L863" i="6"/>
  <c r="L92" i="6"/>
  <c r="L445" i="6"/>
  <c r="L202" i="6"/>
  <c r="L599" i="6"/>
  <c r="L665" i="6"/>
  <c r="L885" i="6"/>
  <c r="L379" i="6"/>
  <c r="L709" i="6"/>
  <c r="L467" i="6"/>
  <c r="L489" i="6"/>
  <c r="L26" i="6"/>
  <c r="L797" i="6"/>
  <c r="L929" i="6"/>
  <c r="L268" i="6"/>
  <c r="L33" i="7"/>
  <c r="K33" i="7"/>
  <c r="L31" i="7"/>
  <c r="K31" i="7"/>
  <c r="K30" i="7"/>
  <c r="L29" i="7"/>
  <c r="K29" i="7"/>
  <c r="L28" i="7"/>
  <c r="K28" i="7"/>
  <c r="L27" i="7"/>
  <c r="L775" i="6"/>
  <c r="K27" i="7"/>
  <c r="K26" i="7"/>
  <c r="F26" i="7"/>
  <c r="L26" i="7" s="1"/>
  <c r="K25" i="7"/>
  <c r="L24" i="7"/>
  <c r="K24" i="7"/>
  <c r="L23" i="7"/>
  <c r="K23" i="7"/>
  <c r="L22" i="7"/>
  <c r="K22" i="7"/>
  <c r="L555" i="6"/>
  <c r="L21" i="7"/>
  <c r="K21" i="7"/>
  <c r="L19" i="7"/>
  <c r="K19" i="7"/>
  <c r="L17" i="7"/>
  <c r="K17" i="7"/>
  <c r="L16" i="7"/>
  <c r="K16" i="7"/>
  <c r="L15" i="7"/>
  <c r="K15" i="7"/>
  <c r="L312" i="6"/>
  <c r="L13" i="7"/>
  <c r="K13" i="7"/>
  <c r="G7" i="7"/>
  <c r="H7" i="7" s="1"/>
  <c r="G5" i="7" s="1"/>
  <c r="H5" i="7" s="1"/>
  <c r="H48" i="7" s="1"/>
  <c r="K11" i="7"/>
  <c r="F11" i="7"/>
  <c r="L11" i="7" s="1"/>
  <c r="L214" i="6"/>
  <c r="L246" i="6" s="1"/>
  <c r="I7" i="7"/>
  <c r="J7" i="7" s="1"/>
  <c r="I5" i="7" s="1"/>
  <c r="J5" i="7" s="1"/>
  <c r="E11" i="8" s="1"/>
  <c r="L10" i="7"/>
  <c r="K10" i="7"/>
  <c r="K9" i="7"/>
  <c r="L9" i="7"/>
  <c r="L8" i="7"/>
  <c r="K8" i="7"/>
  <c r="E7" i="7" l="1"/>
  <c r="F7" i="7" s="1"/>
  <c r="J48" i="7"/>
  <c r="E8" i="8"/>
  <c r="E16" i="8" s="1"/>
  <c r="L7" i="7" l="1"/>
  <c r="E5" i="7"/>
  <c r="F5" i="7" s="1"/>
  <c r="L5" i="7" s="1"/>
  <c r="L48" i="7" s="1"/>
  <c r="K7" i="7"/>
  <c r="E9" i="8"/>
  <c r="E10" i="8" s="1"/>
  <c r="E13" i="8" s="1"/>
  <c r="E14" i="8"/>
  <c r="E18" i="8" s="1"/>
  <c r="E15" i="8"/>
  <c r="F48" i="7" l="1"/>
  <c r="K5" i="7"/>
  <c r="E4" i="8"/>
  <c r="E7" i="8" s="1"/>
  <c r="E22" i="8" s="1"/>
  <c r="E12" i="8"/>
  <c r="E20" i="8"/>
  <c r="E19" i="8"/>
  <c r="E21" i="8" l="1"/>
  <c r="E23" i="8"/>
  <c r="E24" i="8" l="1"/>
  <c r="E25" i="8" l="1"/>
  <c r="E26" i="8" s="1"/>
  <c r="E28" i="8" l="1"/>
  <c r="E29" i="8" l="1"/>
  <c r="E30" i="8" s="1"/>
  <c r="E31" i="8" s="1"/>
</calcChain>
</file>

<file path=xl/sharedStrings.xml><?xml version="1.0" encoding="utf-8"?>
<sst xmlns="http://schemas.openxmlformats.org/spreadsheetml/2006/main" count="10300" uniqueCount="1534">
  <si>
    <t>공 종 별 집 계 표</t>
  </si>
  <si>
    <t>[ 부천대학교 밀레니엄관 지하1층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</si>
  <si>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</si>
  <si>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</si>
  <si>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</si>
  <si>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</si>
  <si>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</si>
  <si>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</si>
  <si>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</si>
  <si>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</si>
  <si>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</si>
  <si>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</si>
  <si>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</si>
  <si>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</si>
  <si>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</si>
  <si>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</si>
  <si>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</si>
  <si>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</si>
  <si>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</si>
  <si>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</si>
  <si>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</si>
  <si>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</si>
  <si>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</si>
  <si>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</si>
  <si>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</si>
  <si>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</si>
  <si>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</si>
  <si>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</si>
  <si>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</si>
  <si>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</si>
  <si>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</si>
  <si>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</si>
  <si>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</si>
  <si>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</si>
  <si>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</si>
  <si>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</si>
  <si>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</si>
  <si>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</si>
  <si>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</si>
  <si>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</si>
  <si>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</si>
  <si>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</si>
  <si>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</si>
  <si>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</si>
  <si>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</si>
  <si>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</si>
  <si>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</si>
  <si>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</si>
  <si>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</si>
  <si>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</si>
  <si>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</si>
  <si>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</si>
  <si>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부천대학교 밀레니엄관 지하1층</t>
  </si>
  <si>
    <t/>
  </si>
  <si>
    <t>01</t>
  </si>
  <si>
    <t>0101  가 설 공 사</t>
  </si>
  <si>
    <t>0101</t>
  </si>
  <si>
    <t>구조부 먹매김</t>
  </si>
  <si>
    <t>일반</t>
  </si>
  <si>
    <t>M2</t>
  </si>
  <si>
    <t>59D7459BDB60AFD0536AC1153F0C81</t>
  </si>
  <si>
    <t>T</t>
  </si>
  <si>
    <t>F</t>
  </si>
  <si>
    <t>010159D7459BDB60AFD0536AC1153F0C81</t>
  </si>
  <si>
    <t>건축물보양</t>
  </si>
  <si>
    <t>플라베니아</t>
  </si>
  <si>
    <t>59D7459BDB60AFE255F6C11ED01320</t>
  </si>
  <si>
    <t>010159D7459BDB60AFE255F6C11ED01320</t>
  </si>
  <si>
    <t>건축물 현장정리</t>
  </si>
  <si>
    <t>목조, 철골조, 조적조</t>
  </si>
  <si>
    <t>59D7459BD86B01405E832115328E67</t>
  </si>
  <si>
    <t>010159D7459BD86B01405E832115328E67</t>
  </si>
  <si>
    <t>준공청소</t>
  </si>
  <si>
    <t>59D7459BDD6399E75F74B11A02244D</t>
  </si>
  <si>
    <t>010159D7459BDD6399E75F74B11A02244D</t>
  </si>
  <si>
    <t>강관 조립말비계(이동식)설치 및 해체</t>
  </si>
  <si>
    <t>높이 2m, 3개월</t>
  </si>
  <si>
    <t>대</t>
  </si>
  <si>
    <t>59D7459EAE6C358A525C111FF5454A</t>
  </si>
  <si>
    <t>010159D7459EAE6C358A525C111FF5454A</t>
  </si>
  <si>
    <t>[ 합           계 ]</t>
  </si>
  <si>
    <t>TOTAL</t>
  </si>
  <si>
    <t>0102  인 테 리 어 공 사</t>
  </si>
  <si>
    <t>0102</t>
  </si>
  <si>
    <t>010201  철 거 공 사</t>
  </si>
  <si>
    <t>010201</t>
  </si>
  <si>
    <t>바닥철거</t>
  </si>
  <si>
    <t>PVC 마감재</t>
  </si>
  <si>
    <t>594595F0EC6F35C858A0B116F60000</t>
  </si>
  <si>
    <t>010201594595F0EC6F35C858A0B116F60000</t>
  </si>
  <si>
    <t>바닥몰탈철거</t>
  </si>
  <si>
    <t>H:±100</t>
  </si>
  <si>
    <t>M3</t>
  </si>
  <si>
    <t>594595F0EC6F7375587071116EDF6A</t>
  </si>
  <si>
    <t>010201594595F0EC6F7375587071116EDF6A</t>
  </si>
  <si>
    <t>STONE</t>
  </si>
  <si>
    <t>594595F0EC6F08825960211400227A</t>
  </si>
  <si>
    <t>010201594595F0EC6F08825960211400227A</t>
  </si>
  <si>
    <t>타일</t>
  </si>
  <si>
    <t>594595F0EC6F088259602114002279</t>
  </si>
  <si>
    <t>010201594595F0EC6F088259602114002279</t>
  </si>
  <si>
    <t>벽체철거</t>
  </si>
  <si>
    <t>경량벽체</t>
  </si>
  <si>
    <t>594595F0EF6479BE5F895111EE10C4</t>
  </si>
  <si>
    <t>010201594595F0EF6479BE5F895111EE10C4</t>
  </si>
  <si>
    <t>0.5B 조적벽</t>
  </si>
  <si>
    <t>594595F0EF6406C051503112644072</t>
  </si>
  <si>
    <t>010201594595F0EF6406C051503112644072</t>
  </si>
  <si>
    <t>1.0B 조적벽</t>
  </si>
  <si>
    <t>594595F0EF6406D25753A11A1BCCE2</t>
  </si>
  <si>
    <t>010201594595F0EF6406D25753A11A1BCCE2</t>
  </si>
  <si>
    <t>유리벽체 철거</t>
  </si>
  <si>
    <t>상부 보강벽체 포함</t>
  </si>
  <si>
    <t>594595F0EF6479BE5F895111EE10C7</t>
  </si>
  <si>
    <t>010201594595F0EF6479BE5F895111EE10C7</t>
  </si>
  <si>
    <t>CON'C 벽체 철거</t>
  </si>
  <si>
    <t>컷팅포함</t>
  </si>
  <si>
    <t>594595F0EF6479BE5F895111EE10C6</t>
  </si>
  <si>
    <t>010201594595F0EF6479BE5F895111EE10C6</t>
  </si>
  <si>
    <t>기존방화셧터 철거</t>
  </si>
  <si>
    <t>상부방화구획벽체 철거 포함</t>
  </si>
  <si>
    <t>594595F0EF6479BE5F895111EE10C1</t>
  </si>
  <si>
    <t>010201594595F0EF6479BE5F895111EE10C1</t>
  </si>
  <si>
    <t>마감재</t>
  </si>
  <si>
    <t>594595F0EF645EE15AF3D11D1B79FB</t>
  </si>
  <si>
    <t>010201594595F0EF645EE15AF3D11D1B79FB</t>
  </si>
  <si>
    <t>594595F0EF64320C57160117C2C8F9</t>
  </si>
  <si>
    <t>010201594595F0EF64320C57160117C2C8F9</t>
  </si>
  <si>
    <t>천정철거</t>
  </si>
  <si>
    <t>경량천정</t>
  </si>
  <si>
    <t>594595F0EE6A13835022111807F1D8</t>
  </si>
  <si>
    <t>010201594595F0EE6A13835022111807F1D8</t>
  </si>
  <si>
    <t>렉산</t>
  </si>
  <si>
    <t>594595F0EE6A48CC5F71E11FC354F3</t>
  </si>
  <si>
    <t>010201594595F0EE6A48CC5F71E11FC354F3</t>
  </si>
  <si>
    <t>DOOR/FRAME 철거</t>
  </si>
  <si>
    <t>1850*2200</t>
  </si>
  <si>
    <t>SET</t>
  </si>
  <si>
    <t>594595F0EF6479BE5F895111EE10C0</t>
  </si>
  <si>
    <t>010201594595F0EF6479BE5F895111EE10C0</t>
  </si>
  <si>
    <t>800*1600</t>
  </si>
  <si>
    <t>594595F0EF6479BE5F895111EE10C3</t>
  </si>
  <si>
    <t>010201594595F0EF6479BE5F895111EE10C3</t>
  </si>
  <si>
    <t>1800*2200</t>
  </si>
  <si>
    <t>594595F0EF6479BE5F895111EE10C2</t>
  </si>
  <si>
    <t>010201594595F0EF6479BE5F895111EE10C2</t>
  </si>
  <si>
    <t>기타철거</t>
  </si>
  <si>
    <t>기존집기 이동 및 철거자재 소운반</t>
  </si>
  <si>
    <t>식</t>
  </si>
  <si>
    <t>594595F0EF6479BE5F895111EE10CD</t>
  </si>
  <si>
    <t>010201594595F0EF6479BE5F895111EE10CD</t>
  </si>
  <si>
    <t>010202  공 통 공 사</t>
  </si>
  <si>
    <t>010202</t>
  </si>
  <si>
    <t>[바 닥 공 사]</t>
  </si>
  <si>
    <t>압출발포폴리스티렌 슬래브 위 깔기</t>
  </si>
  <si>
    <t>비중 0.03, 50mm</t>
  </si>
  <si>
    <t>59D7A50CA267E7885E8CF11D2A7499</t>
  </si>
  <si>
    <t>01020259D7A50CA267E7885E8CF11D2A7499</t>
  </si>
  <si>
    <t>바탕처리</t>
  </si>
  <si>
    <t>보통, 바닥</t>
  </si>
  <si>
    <t>59D7D5AFF66D80FC577E61199BBD8D</t>
  </si>
  <si>
    <t>01020259D7D5AFF66D80FC577E61199BBD8D</t>
  </si>
  <si>
    <t>와이어메시 바닥깔기</t>
  </si>
  <si>
    <t>#8-100*100</t>
  </si>
  <si>
    <t>59D7F58D966A560059C1E112068591</t>
  </si>
  <si>
    <t>01020259D7F58D966A560059C1E112068591</t>
  </si>
  <si>
    <t>몰탈타설</t>
  </si>
  <si>
    <t>THK:50MM</t>
  </si>
  <si>
    <t>5945F55A0A6018785804811108AC3E</t>
  </si>
  <si>
    <t>0102025945F55A0A6018785804811108AC3E</t>
  </si>
  <si>
    <t>THK:80MM</t>
  </si>
  <si>
    <t>5945F55A0B6278A650E451105D005B</t>
  </si>
  <si>
    <t>0102025945F55A0B6278A650E451105D005B</t>
  </si>
  <si>
    <t>[경 량 벽 체]</t>
  </si>
  <si>
    <t>콘크리트방수턱</t>
  </si>
  <si>
    <t>200*150</t>
  </si>
  <si>
    <t>M</t>
  </si>
  <si>
    <t>59D735AA98608A055461111A3F6C9F</t>
  </si>
  <si>
    <t>01020259D735AA98608A055461111A3F6C9F</t>
  </si>
  <si>
    <t>METAL STUD</t>
  </si>
  <si>
    <t>W:100</t>
  </si>
  <si>
    <t>5945B5C13663869D5F7E511BE9AF4D</t>
  </si>
  <si>
    <t>0102025945B5C13663869D5F7E511BE9AF4D</t>
  </si>
  <si>
    <t>유리면 공간넣기</t>
  </si>
  <si>
    <t>유리면보드, 밀도48kg/㎥, 50mm</t>
  </si>
  <si>
    <t>59D7A50CA16564BF56EDE117F07D46</t>
  </si>
  <si>
    <t>01020259D7A50CA16564BF56EDE117F07D46</t>
  </si>
  <si>
    <t>석고보드/붙이기</t>
  </si>
  <si>
    <t>THK:12.5MM*2PLY 양면</t>
  </si>
  <si>
    <t>5945B5C48860B16A589DC1171CC583</t>
  </si>
  <si>
    <t>0102025945B5C48860B16A589DC1171CC583</t>
  </si>
  <si>
    <t>방화석고보드/붙이기</t>
  </si>
  <si>
    <t>5945B5C488609645514DB1104A545D</t>
  </si>
  <si>
    <t>0102025945B5C488609645514DB1104A545D</t>
  </si>
  <si>
    <t>ST'L FRAME</t>
  </si>
  <si>
    <t>20*100</t>
  </si>
  <si>
    <t>5945A5DCAE683FD0548B31161BA030</t>
  </si>
  <si>
    <t>0102025945A5DCAE683FD0548B31161BA030</t>
  </si>
  <si>
    <t>20*150</t>
  </si>
  <si>
    <t>5945A5DCAE68029E56601117B42677</t>
  </si>
  <si>
    <t>0102025945A5DCAE68029E56601117B42677</t>
  </si>
  <si>
    <t>철근콘크리트인방 제작 및 설치</t>
  </si>
  <si>
    <t>200*150, 벽돌</t>
  </si>
  <si>
    <t>59D735AA9D6888DA5A52A115F4B1F3</t>
  </si>
  <si>
    <t>01020259D735AA9D6888DA5A52A115F4B1F3</t>
  </si>
  <si>
    <t>조적쌓기</t>
  </si>
  <si>
    <t>0.5B</t>
  </si>
  <si>
    <t>5945F55C346A1D065218711773A07B</t>
  </si>
  <si>
    <t>0102025945F55C346A1D065218711773A07B</t>
  </si>
  <si>
    <t>1.0B</t>
  </si>
  <si>
    <t>5945F55C376754F95A029115B88AFD</t>
  </si>
  <si>
    <t>0102025945F55C376754F95A029115B88AFD</t>
  </si>
  <si>
    <t>벽체미장</t>
  </si>
  <si>
    <t>18MM</t>
  </si>
  <si>
    <t>5945F55EE26DA4DC5AC931165EC039</t>
  </si>
  <si>
    <t>0102025945F55EE26DA4DC5AC931165EC039</t>
  </si>
  <si>
    <t>[G L A S S W A L L]</t>
  </si>
  <si>
    <t>SST'L FRAME</t>
  </si>
  <si>
    <t>5945A5DB82677BA052255114F075E0</t>
  </si>
  <si>
    <t>0102025945A5DB82677BA052255114F075E0</t>
  </si>
  <si>
    <t>20*295</t>
  </si>
  <si>
    <t>5945A5DB82677BA052255114F075E3</t>
  </si>
  <si>
    <t>0102025945A5DB82677BA052255114F075E3</t>
  </si>
  <si>
    <t>50*100</t>
  </si>
  <si>
    <t>5945A5DB82677BA052255114F075E2</t>
  </si>
  <si>
    <t>0102025945A5DB82677BA052255114F075E2</t>
  </si>
  <si>
    <t>50*150</t>
  </si>
  <si>
    <t>5945A5DB82677BA052255114F075E5</t>
  </si>
  <si>
    <t>0102025945A5DB82677BA052255114F075E5</t>
  </si>
  <si>
    <t>100*150</t>
  </si>
  <si>
    <t>5945A5DB82677BA052255114F075E4</t>
  </si>
  <si>
    <t>0102025945A5DB82677BA052255114F075E4</t>
  </si>
  <si>
    <t>50*295</t>
  </si>
  <si>
    <t>5945A5DB82677BA052255114F075E7</t>
  </si>
  <si>
    <t>0102025945A5DB82677BA052255114F075E7</t>
  </si>
  <si>
    <t>100*100</t>
  </si>
  <si>
    <t>5945A5DB82677BA052255114F075E6</t>
  </si>
  <si>
    <t>0102025945A5DB82677BA052255114F075E6</t>
  </si>
  <si>
    <t>150*150</t>
  </si>
  <si>
    <t>5945A5DB82677BA052255114F075E9</t>
  </si>
  <si>
    <t>0102025945A5DB82677BA052255114F075E9</t>
  </si>
  <si>
    <t>30*210</t>
  </si>
  <si>
    <t>5945A5DB82677BA052255114F075E8</t>
  </si>
  <si>
    <t>0102025945A5DB82677BA052255114F075E8</t>
  </si>
  <si>
    <t>30*315</t>
  </si>
  <si>
    <t>5945A5DB82677BA052255114F074DA</t>
  </si>
  <si>
    <t>0102025945A5DB82677BA052255114F074DA</t>
  </si>
  <si>
    <t>TEMPERED GLASS GL-01</t>
  </si>
  <si>
    <t>THK:10MM</t>
  </si>
  <si>
    <t>594505D74E604AD65856511618C2F9</t>
  </si>
  <si>
    <t>010202594505D74E604AD65856511618C2F9</t>
  </si>
  <si>
    <t>방화유리</t>
  </si>
  <si>
    <t>THK:12MM</t>
  </si>
  <si>
    <t>594505D74E604AD65856511618C2FA</t>
  </si>
  <si>
    <t>010202594505D74E604AD65856511618C2FA</t>
  </si>
  <si>
    <t>방화페어유리</t>
  </si>
  <si>
    <t>THK:22MM</t>
  </si>
  <si>
    <t>594505D74E604AD65856511618C2FB</t>
  </si>
  <si>
    <t>010202594505D74E604AD65856511618C2FB</t>
  </si>
  <si>
    <t>FROST SHEET/시공 FL-01</t>
  </si>
  <si>
    <t>5945E5671C6744E154B8211C5F6E03</t>
  </si>
  <si>
    <t>0102025945E5671C6744E154B8211C5F6E03</t>
  </si>
  <si>
    <t>비산방지 투명필름</t>
  </si>
  <si>
    <t>5945E5671C6744E154B8211C5F6E00</t>
  </si>
  <si>
    <t>0102025945E5671C6744E154B8211C5F6E00</t>
  </si>
  <si>
    <t>010203  라 운 지</t>
  </si>
  <si>
    <t>010203</t>
  </si>
  <si>
    <t>붙임몰탈</t>
  </si>
  <si>
    <t>모래+시멘트</t>
  </si>
  <si>
    <t>5944C5A1F66B8B7E535501169EAF56</t>
  </si>
  <si>
    <t>0102035944C5A1F66B8B7E535501169EAF56</t>
  </si>
  <si>
    <t>TILE 깔기 TL-01</t>
  </si>
  <si>
    <t>메지포함</t>
  </si>
  <si>
    <t>5944C5BD356E8AEB57ED011502BBBA</t>
  </si>
  <si>
    <t>0102035944C5BD356E8AEB57ED011502BBBA</t>
  </si>
  <si>
    <t>화강석붙임(습식, 물갈기)</t>
  </si>
  <si>
    <t>디딤판, 포천석 300*30mm, 모르타르 35mm</t>
  </si>
  <si>
    <t>59D78538826EB5A257390112CAC5F3</t>
  </si>
  <si>
    <t>01020359D78538826EB5A257390112CAC5F3</t>
  </si>
  <si>
    <t>화강석붙임(습식, 잔다듬)</t>
  </si>
  <si>
    <t>챌판, 포천석 165*30mm, 모르타르 25mm</t>
  </si>
  <si>
    <t>59D78538826E9AD552E3D11F1FFD1A</t>
  </si>
  <si>
    <t>01020359D78538826E9AD552E3D11F1FFD1A</t>
  </si>
  <si>
    <t>점자블록</t>
  </si>
  <si>
    <t>300*300</t>
  </si>
  <si>
    <t>EA</t>
  </si>
  <si>
    <t>5944C5BA6160BFD05E2BD114790F91</t>
  </si>
  <si>
    <t>0102035944C5BA6160BFD05E2BD114790F91</t>
  </si>
  <si>
    <t>SUS안전그레이팅-쇠빛튼길</t>
  </si>
  <si>
    <t>25*95*1000(2t)</t>
  </si>
  <si>
    <t>5945A5C3296E3EE15EC7411929AFA9</t>
  </si>
  <si>
    <t>0102035945A5C3296E3EE15EC7411929AFA9</t>
  </si>
  <si>
    <t>25*195*1000(3t)</t>
  </si>
  <si>
    <t>5945A5C3296E3EE15EC7411929AFA8</t>
  </si>
  <si>
    <t>0102035945A5C3296E3EE15EC7411929AFA8</t>
  </si>
  <si>
    <t>[벽 체 공 사]</t>
  </si>
  <si>
    <t>C.H:2600</t>
  </si>
  <si>
    <t>-ELEVATION-1-</t>
  </si>
  <si>
    <t>학생취업처2~공개강의실면</t>
  </si>
  <si>
    <t>각파이프 구조틀</t>
  </si>
  <si>
    <t>ㅁPIPE 30*30 1.6T</t>
  </si>
  <si>
    <t>5945A5D8CC68291B54EB311D0CD2DE</t>
  </si>
  <si>
    <t>0102035945A5D8CC68291B54EB311D0CD2DE</t>
  </si>
  <si>
    <t>M.D.F/취부</t>
  </si>
  <si>
    <t>THK:9MM*2PLY</t>
  </si>
  <si>
    <t>5945C5251A678C065811911E33BA47</t>
  </si>
  <si>
    <t>0102035945C5251A678C065811911E33BA47</t>
  </si>
  <si>
    <t>ST'L 간접등박스</t>
  </si>
  <si>
    <t>100+150+50</t>
  </si>
  <si>
    <t>5945A5DCA9601E4E51DED1124C6C9B</t>
  </si>
  <si>
    <t>0102035945A5DCA9601E4E51DED1124C6C9B</t>
  </si>
  <si>
    <t>템바보드/취부 WD-04</t>
  </si>
  <si>
    <t>필름마감</t>
  </si>
  <si>
    <t>5945C5247063D2665EEA911F6F7686</t>
  </si>
  <si>
    <t>0102035945C5247063D2665EEA911F6F7686</t>
  </si>
  <si>
    <t>M.D.F 쫄대/취부</t>
  </si>
  <si>
    <t>THK:9MM W:100 @450*450</t>
  </si>
  <si>
    <t>5945C5251A678C105F9B41178D0E2D</t>
  </si>
  <si>
    <t>0102035945C5251A678C105F9B41178D0E2D</t>
  </si>
  <si>
    <t>THK:9.5MM*1PLY</t>
  </si>
  <si>
    <t>5945B5C48860B158529A611E767868</t>
  </si>
  <si>
    <t>0102035945B5C48860B158529A611E767868</t>
  </si>
  <si>
    <t>THK:9MM</t>
  </si>
  <si>
    <t>5945C5251A678C335D97E117072F0F</t>
  </si>
  <si>
    <t>0102035945C5251A678C335D97E117072F0F</t>
  </si>
  <si>
    <t>인테리어필름/시공 FL-05</t>
  </si>
  <si>
    <t>5945E5671869BABB58A48116DC44CC</t>
  </si>
  <si>
    <t>0102035945E5671869BABB58A48116DC44CC</t>
  </si>
  <si>
    <t>인테리어필름/시공 FL-06</t>
  </si>
  <si>
    <t>5945E5671B66E6345ED7C1197D9FEA</t>
  </si>
  <si>
    <t>0102035945E5671B66E6345ED7C1197D9FEA</t>
  </si>
  <si>
    <t>ST'L EDGE 몰딩 FL-05</t>
  </si>
  <si>
    <t>10*37</t>
  </si>
  <si>
    <t>5945A5DCAF6A8DAF596A0113DA9FC1</t>
  </si>
  <si>
    <t>0102035945A5DCAF6A8DAF596A0113DA9FC1</t>
  </si>
  <si>
    <t>ALL PUTTY</t>
  </si>
  <si>
    <t>벽체면</t>
  </si>
  <si>
    <t>5945D50C546A78BD54AB811FF3894C</t>
  </si>
  <si>
    <t>0102035945D50C546A78BD54AB811FF3894C</t>
  </si>
  <si>
    <t>PAINT PT-01</t>
  </si>
  <si>
    <t>5945D50F286060BF5506611D3770F5</t>
  </si>
  <si>
    <t>0102035945D50F286060BF5506611D3770F5</t>
  </si>
  <si>
    <t>SST'L BASE</t>
  </si>
  <si>
    <t>H:100</t>
  </si>
  <si>
    <t>5945A5DB8267693759820117265524</t>
  </si>
  <si>
    <t>0102035945A5DB8267693759820117265524</t>
  </si>
  <si>
    <t>ST'L DOOR/FRAME PAINT</t>
  </si>
  <si>
    <t>5945D5192D6695EA54A3A11967674B</t>
  </si>
  <si>
    <t>0102035945D5192D6695EA54A3A11967674B</t>
  </si>
  <si>
    <t>-ELEVATION-2-</t>
  </si>
  <si>
    <t>화재실습실~동아리G8면</t>
  </si>
  <si>
    <t>벽체틀 설치</t>
  </si>
  <si>
    <t>30*30, @450*600</t>
  </si>
  <si>
    <t>59D7C557816A243753B9F114243D35</t>
  </si>
  <si>
    <t>01020359D7C557816A243753B9F114243D35</t>
  </si>
  <si>
    <t>THK:12.5MM*2PLY</t>
  </si>
  <si>
    <t>5945B5C48860B16A589DC1167661DC</t>
  </si>
  <si>
    <t>0102035945B5C48860B16A589DC1167661DC</t>
  </si>
  <si>
    <t>5945D50C546A78BD54AB811FF3894F</t>
  </si>
  <si>
    <t>0102035945D50C546A78BD54AB811FF3894F</t>
  </si>
  <si>
    <t>5945D50F286060BF5506611D3770F6</t>
  </si>
  <si>
    <t>0102035945D50F286060BF5506611D3770F6</t>
  </si>
  <si>
    <t>5945A5DB8267693759820117265527</t>
  </si>
  <si>
    <t>0102035945A5DB8267693759820117265527</t>
  </si>
  <si>
    <t>5945D5192D6695EA54A3A11967674C</t>
  </si>
  <si>
    <t>0102035945D5192D6695EA54A3A11967674C</t>
  </si>
  <si>
    <t>-ELEVATION-3-</t>
  </si>
  <si>
    <t>총학생회~학생취업처2</t>
  </si>
  <si>
    <t>5945A5D8CC68291B54EB311D0CD2DC</t>
  </si>
  <si>
    <t>0102035945A5D8CC68291B54EB311D0CD2DC</t>
  </si>
  <si>
    <t>ㅁPIPE 30*30 1.6T DOUBLE</t>
  </si>
  <si>
    <t>5945A5D8CC6818A4539B0114DF7646</t>
  </si>
  <si>
    <t>0102035945A5D8CC6818A4539B0114DF7646</t>
  </si>
  <si>
    <t>5945A5DCAE683FD0548B31161BA033</t>
  </si>
  <si>
    <t>0102035945A5DCAE683FD0548B31161BA033</t>
  </si>
  <si>
    <t>5945B5C48860B16A589DC1167661DF</t>
  </si>
  <si>
    <t>0102035945B5C48860B16A589DC1167661DF</t>
  </si>
  <si>
    <t>5945C5251A678C335D97E117072F0C</t>
  </si>
  <si>
    <t>0102035945C5251A678C335D97E117072F0C</t>
  </si>
  <si>
    <t>5945D50C546A78BD54AB811FF3894E</t>
  </si>
  <si>
    <t>0102035945D50C546A78BD54AB811FF3894E</t>
  </si>
  <si>
    <t>5945D50F286060BF5506611D3770F7</t>
  </si>
  <si>
    <t>0102035945D50F286060BF5506611D3770F7</t>
  </si>
  <si>
    <t>5945A5DB8267693759820117265526</t>
  </si>
  <si>
    <t>0102035945A5DB8267693759820117265526</t>
  </si>
  <si>
    <t>900*2200</t>
  </si>
  <si>
    <t>5945D5192D6695EA54A3A11967674A</t>
  </si>
  <si>
    <t>0102035945D5192D6695EA54A3A11967674A</t>
  </si>
  <si>
    <t>5945D5192D6695EA54A3A11967674D</t>
  </si>
  <si>
    <t>0102035945D5192D6695EA54A3A11967674D</t>
  </si>
  <si>
    <t>ST'L DOOR/FRAME 인테리어필름 FL-08</t>
  </si>
  <si>
    <t>2000*2200</t>
  </si>
  <si>
    <t>5945E560EF6126BD5F2FF119287CED</t>
  </si>
  <si>
    <t>0102035945E560EF6126BD5F2FF119287CED</t>
  </si>
  <si>
    <t>-ELEVATION-4-</t>
  </si>
  <si>
    <t>JOB CAFE&amp;학생취업처1 면</t>
  </si>
  <si>
    <t>5945A5D8CC68291B54EB311D0CD2DB</t>
  </si>
  <si>
    <t>0102035945A5D8CC68291B54EB311D0CD2DB</t>
  </si>
  <si>
    <t>5945A5D8CC6818A4539B0114DF7645</t>
  </si>
  <si>
    <t>0102035945A5D8CC6818A4539B0114DF7645</t>
  </si>
  <si>
    <t>5945B5C48860B16A589DC1167661DE</t>
  </si>
  <si>
    <t>0102035945B5C48860B16A589DC1167661DE</t>
  </si>
  <si>
    <t>0102035945A5DCAE683FD0548B31161BA030</t>
  </si>
  <si>
    <t>0102035945A5DCAE68029E56601117B42677</t>
  </si>
  <si>
    <t>SCREEN LOUVER SL-01</t>
  </si>
  <si>
    <t>50*50</t>
  </si>
  <si>
    <t>5945A5C3216AD2EC55A0511817FB16</t>
  </si>
  <si>
    <t>0102035945A5C3216AD2EC55A0511817FB16</t>
  </si>
  <si>
    <t>SCREEN LOUVER SL-02</t>
  </si>
  <si>
    <t>20*30</t>
  </si>
  <si>
    <t>5945A5C3226B25205960011694E048</t>
  </si>
  <si>
    <t>0102035945A5C3226B25205960011694E048</t>
  </si>
  <si>
    <t>ST'L PLATE</t>
  </si>
  <si>
    <t>5945A5DCAF6A0840516851143E99AF</t>
  </si>
  <si>
    <t>0102035945A5DCAF6A0840516851143E99AF</t>
  </si>
  <si>
    <t>인테리어필름/시공 FL-02</t>
  </si>
  <si>
    <t>5945E5671F6C84C05503E1130C0DB8</t>
  </si>
  <si>
    <t>0102035945E5671F6C84C05503E1130C0DB8</t>
  </si>
  <si>
    <t>인테리어필름/시공 FL-04</t>
  </si>
  <si>
    <t>5945E567196A0EF953F1E11CB47F2C</t>
  </si>
  <si>
    <t>0102035945E567196A0EF953F1E11CB47F2C</t>
  </si>
  <si>
    <t>5945C5251A678C335D97E117072F0D</t>
  </si>
  <si>
    <t>0102035945C5251A678C335D97E117072F0D</t>
  </si>
  <si>
    <t>5945D50C546A78BD54AB811FF38949</t>
  </si>
  <si>
    <t>0102035945D50C546A78BD54AB811FF38949</t>
  </si>
  <si>
    <t>SPECIAL PAINT SP-01</t>
  </si>
  <si>
    <t>5945D50E0362ABD15ED8711BF721CD</t>
  </si>
  <si>
    <t>0102035945D50E0362ABD15ED8711BF721CD</t>
  </si>
  <si>
    <t>5945D50F286060BF5506611D3770F0</t>
  </si>
  <si>
    <t>0102035945D50F286060BF5506611D3770F0</t>
  </si>
  <si>
    <t>5945A5DB8267693759820117265521</t>
  </si>
  <si>
    <t>0102035945A5DB8267693759820117265521</t>
  </si>
  <si>
    <t>-기둥-</t>
  </si>
  <si>
    <t>5945A5D8CC68291B54EB311D0CD2D9</t>
  </si>
  <si>
    <t>0102035945A5D8CC68291B54EB311D0CD2D9</t>
  </si>
  <si>
    <t>5945C5251A678C065811911E33BA44</t>
  </si>
  <si>
    <t>0102035945C5251A678C065811911E33BA44</t>
  </si>
  <si>
    <t>5945E5671F6C84C05503E1130C0DBB</t>
  </si>
  <si>
    <t>0102035945E5671F6C84C05503E1130C0DBB</t>
  </si>
  <si>
    <t>SST'L 몰딩 MD-04</t>
  </si>
  <si>
    <t>10*10, 티타늄 골드</t>
  </si>
  <si>
    <t>5945A5DB8361E2455462A1149EEFC7</t>
  </si>
  <si>
    <t>0102035945A5DB8361E2455462A1149EEFC7</t>
  </si>
  <si>
    <t>5945A5DB8267693759820117265520</t>
  </si>
  <si>
    <t>0102035945A5DB8267693759820117265520</t>
  </si>
  <si>
    <t>-주출입구-</t>
  </si>
  <si>
    <t>타일본드</t>
  </si>
  <si>
    <t>5944C5A1F56935BF556661141B53E4</t>
  </si>
  <si>
    <t>0102035944C5A1F56935BF556661141B53E4</t>
  </si>
  <si>
    <t>TILE 붙이기 ST-02</t>
  </si>
  <si>
    <t>1600*3200 12T</t>
  </si>
  <si>
    <t>5944C5AC806B18FC558E31132BE0A3</t>
  </si>
  <si>
    <t>0102035944C5AC806B18FC558E31132BE0A3</t>
  </si>
  <si>
    <t>타일벽코너가드</t>
  </si>
  <si>
    <t>스테인리스 1.2t*30*30(코킹 5*5)</t>
  </si>
  <si>
    <t>59D72558306198AF513A5119B7D3D9</t>
  </si>
  <si>
    <t>01020359D72558306198AF513A5119B7D3D9</t>
  </si>
  <si>
    <t>벽툽이 핸드레일</t>
  </si>
  <si>
    <t>시공비 포함</t>
  </si>
  <si>
    <t>594595F3A06B8BD65FD87118D74A4D</t>
  </si>
  <si>
    <t>010203594595F3A06B8BD65FD87118D74A4D</t>
  </si>
  <si>
    <t>핸드레일촉지판</t>
  </si>
  <si>
    <t>개</t>
  </si>
  <si>
    <t>594595F3A06B8BD65FD87118D74A4C</t>
  </si>
  <si>
    <t>010203594595F3A06B8BD65FD87118D74A4C</t>
  </si>
  <si>
    <t>[천 정 공 사]</t>
  </si>
  <si>
    <t>광목천감싸기</t>
  </si>
  <si>
    <t>5945D509816EFF495C26311FFA5709</t>
  </si>
  <si>
    <t>0102035945D509816EFF495C26311FFA5709</t>
  </si>
  <si>
    <t>노출도장 PT-01</t>
  </si>
  <si>
    <t>5945D5098369C49B533E011933EF80</t>
  </si>
  <si>
    <t>0102035945D5098369C49B533E011933EF80</t>
  </si>
  <si>
    <t>50*150 @150</t>
  </si>
  <si>
    <t>5945A5C3216AE34150CE01184E528E</t>
  </si>
  <si>
    <t>0102035945A5C3216AE34150CE01184E528E</t>
  </si>
  <si>
    <t>경량철골천정틀</t>
  </si>
  <si>
    <t>CLIP-BAR, H:1m미만. 인써트 유</t>
  </si>
  <si>
    <t>59D7F580DF6B04AC564A71109012CC</t>
  </si>
  <si>
    <t>01020359D7F580DF6B04AC564A71109012CC</t>
  </si>
  <si>
    <t>LOUVER WALL/취부 CE-01</t>
  </si>
  <si>
    <t>NLW003</t>
  </si>
  <si>
    <t>5945A5C32365B89856294114428D03</t>
  </si>
  <si>
    <t>0102035945A5C32365B89856294114428D03</t>
  </si>
  <si>
    <t>알루퍼베이직660/취부 CE-02</t>
  </si>
  <si>
    <t>알루퍼 베이직 [600*600*1T,미색]</t>
  </si>
  <si>
    <t>5945A5C324660CE8581D31171E0E8D</t>
  </si>
  <si>
    <t>0102035945A5C324660CE8581D31171E0E8D</t>
  </si>
  <si>
    <t>민판</t>
  </si>
  <si>
    <t>5945A5C324660CE8581D31171E0E8E</t>
  </si>
  <si>
    <t>0102035945A5C324660CE8581D31171E0E8E</t>
  </si>
  <si>
    <t>M-BAR, H:1m미만. 인써트 유</t>
  </si>
  <si>
    <t>59D7F580DF6B04AC564A71109012CD</t>
  </si>
  <si>
    <t>01020359D7F580DF6B04AC564A71109012CD</t>
  </si>
  <si>
    <t>석고보드/천정붙이기</t>
  </si>
  <si>
    <t>THK:9.5MM*2PLY</t>
  </si>
  <si>
    <t>5945B5C48B6DFB305ECAD118CCD643</t>
  </si>
  <si>
    <t>0102035945B5C48B6DFB305ECAD118CCD643</t>
  </si>
  <si>
    <t>AL. MOULDING/시공</t>
  </si>
  <si>
    <t>"ㅛ"</t>
  </si>
  <si>
    <t>5945B5D7E86004B05ACA211B4A5E86</t>
  </si>
  <si>
    <t>0102035945B5D7E86004B05ACA211B4A5E86</t>
  </si>
  <si>
    <t>천정면</t>
  </si>
  <si>
    <t>5945D50C5767B69E5DD2211DA99CA3</t>
  </si>
  <si>
    <t>0102035945D50C5767B69E5DD2211DA99CA3</t>
  </si>
  <si>
    <t>5945D50F2B6DAA975F890112F6B3D0</t>
  </si>
  <si>
    <t>0102035945D50F2B6DAA975F890112F6B3D0</t>
  </si>
  <si>
    <t>ST'L 단천정</t>
  </si>
  <si>
    <t>H:200</t>
  </si>
  <si>
    <t>5945A5DCAB6CF3755E6EE11209C05E</t>
  </si>
  <si>
    <t>0102035945A5DCAB6CF3755E6EE11209C05E</t>
  </si>
  <si>
    <t>ST'L 단천정,ROUND</t>
  </si>
  <si>
    <t>H:300</t>
  </si>
  <si>
    <t>5945A5DCAB6CF3755E6EE11209C05D</t>
  </si>
  <si>
    <t>0102035945A5DCAB6CF3755E6EE11209C05D</t>
  </si>
  <si>
    <t>H:400</t>
  </si>
  <si>
    <t>5945A5DCAB6CF3755E6EE11209C05C</t>
  </si>
  <si>
    <t>0102035945A5DCAB6CF3755E6EE11209C05C</t>
  </si>
  <si>
    <t>ST'L 라인디퓨셔</t>
  </si>
  <si>
    <t>5945A5DCAD6FA7E15119811C46F717</t>
  </si>
  <si>
    <t>0102035945A5DCAD6FA7E15119811C46F717</t>
  </si>
  <si>
    <t>천장점검구 설치</t>
  </si>
  <si>
    <t>AL 백색, 450*450mm</t>
  </si>
  <si>
    <t>개소</t>
  </si>
  <si>
    <t>59D7F580D86015C25A7161141F36A9</t>
  </si>
  <si>
    <t>01020359D7F580D86015C25A7161141F36A9</t>
  </si>
  <si>
    <t>-방풍실-</t>
  </si>
  <si>
    <t>59D7F580DF6B04AC564A71109012CF</t>
  </si>
  <si>
    <t>01020359D7F580DF6B04AC564A71109012CF</t>
  </si>
  <si>
    <t>AL 판넬/취부 CE-03</t>
  </si>
  <si>
    <t>600*600</t>
  </si>
  <si>
    <t>5945A5C325606915509191168D6E25</t>
  </si>
  <si>
    <t>0102035945A5C325606915509191168D6E25</t>
  </si>
  <si>
    <t>AL몰딩 설치</t>
  </si>
  <si>
    <t>L형, 19*19*1.0mm</t>
  </si>
  <si>
    <t>59D7A5019B69388B58346113799212</t>
  </si>
  <si>
    <t>01020359D7A5019B69388B58346113799212</t>
  </si>
  <si>
    <t>ST'L LINE 조명 HOUSING</t>
  </si>
  <si>
    <t>5945A5DCA16CBE37526171116DCAE9</t>
  </si>
  <si>
    <t>0102035945A5DCA16CBE37526171116DCAE9</t>
  </si>
  <si>
    <t>-SUNKEN-</t>
  </si>
  <si>
    <t>ST'L 몰딩-수벽 하부</t>
  </si>
  <si>
    <t>30*50</t>
  </si>
  <si>
    <t>5945A5DCAE68B330557A7114F23EDB</t>
  </si>
  <si>
    <t>0102035945A5DCAE68B330557A7114F23EDB</t>
  </si>
  <si>
    <t>30*60</t>
  </si>
  <si>
    <t>5945A5DCAE68B330557A7114F23ED8</t>
  </si>
  <si>
    <t>0102035945A5DCAE68B330557A7114F23ED8</t>
  </si>
  <si>
    <t>5945A5D8CC68291B54EB311D0CD2DA</t>
  </si>
  <si>
    <t>0102035945A5D8CC68291B54EB311D0CD2DA</t>
  </si>
  <si>
    <t>방수석고보드/붙이기</t>
  </si>
  <si>
    <t>5945B5C48860842C59FDC11C521166</t>
  </si>
  <si>
    <t>0102035945B5C48860842C59FDC11C521166</t>
  </si>
  <si>
    <t>5945D50C5767B69E5DD2211DA99CA0</t>
  </si>
  <si>
    <t>0102035945D50C5767B69E5DD2211DA99CA0</t>
  </si>
  <si>
    <t>5945D50F2B6DAA975F890112F6B3D3</t>
  </si>
  <si>
    <t>0102035945D50F2B6DAA975F890112F6B3D3</t>
  </si>
  <si>
    <t>AL 각파이프 보강</t>
  </si>
  <si>
    <t>40*20</t>
  </si>
  <si>
    <t>5945A5D8CD6A89425CC3E118A13B9C</t>
  </si>
  <si>
    <t>0102035945A5D8CD6A89425CC3E118A13B9C</t>
  </si>
  <si>
    <t>HANGING ARCRYL OBJECT</t>
  </si>
  <si>
    <t>300*1800 3T</t>
  </si>
  <si>
    <t>5945A5C3296E3EE15EC7411929AFAA</t>
  </si>
  <si>
    <t>0102035945A5C3296E3EE15EC7411929AFAA</t>
  </si>
  <si>
    <t>렉산 시공</t>
  </si>
  <si>
    <t>594505DA0162431D5C9AA115CB94A8</t>
  </si>
  <si>
    <t>010203594505DA0162431D5C9AA115CB94A8</t>
  </si>
  <si>
    <t>30*50 2.3T @450</t>
  </si>
  <si>
    <t>5945A5D8CC68AE725D9641133F1F4A</t>
  </si>
  <si>
    <t>0102035945A5D8CC68AE725D9641133F1F4A</t>
  </si>
  <si>
    <t>우레탄보드 격자넣기 - 천장</t>
  </si>
  <si>
    <t>우레탄보드(0.030 ~ 0.035g/cm3), 50t(그라프트지)</t>
  </si>
  <si>
    <t>59D7A50CA1655A255FE5A11117D4A6</t>
  </si>
  <si>
    <t>01020359D7A50CA1655A255FE5A11117D4A6</t>
  </si>
  <si>
    <t>C.R.C/취부</t>
  </si>
  <si>
    <t>5945C5251B6030E357BD511044E9F5</t>
  </si>
  <si>
    <t>0102035945C5251B6030E357BD511044E9F5</t>
  </si>
  <si>
    <t>010204  일 자 리 센 터</t>
  </si>
  <si>
    <t>010204</t>
  </si>
  <si>
    <t>셀프레벨링</t>
  </si>
  <si>
    <t>THK:5MM</t>
  </si>
  <si>
    <t>5945F55F8B673A0E5B31B1143D74D1</t>
  </si>
  <si>
    <t>0102045945F55F8B673A0E5B31B1143D74D1</t>
  </si>
  <si>
    <t>DECO TILE/깔기 VT-01</t>
  </si>
  <si>
    <t>600*600*5T</t>
  </si>
  <si>
    <t>5945E575FA633FFF505BB1161BF03F</t>
  </si>
  <si>
    <t>0102045945E575FA633FFF505BB1161BF03F</t>
  </si>
  <si>
    <t>스테인리스재료분리대</t>
  </si>
  <si>
    <t>바닥, W25*H20*1.5t</t>
  </si>
  <si>
    <t>59D7A50F796932E952A19112BAF7E0</t>
  </si>
  <si>
    <t>01020459D7A50F796932E952A19112BAF7E0</t>
  </si>
  <si>
    <t>-공통벽체-</t>
  </si>
  <si>
    <t>W:50</t>
  </si>
  <si>
    <t>5945B5C1356126665749711D53F53F</t>
  </si>
  <si>
    <t>0102045945B5C1356126665749711D53F53F</t>
  </si>
  <si>
    <t>W:65</t>
  </si>
  <si>
    <t>5945B5C13460D2205CDFB111C21E93</t>
  </si>
  <si>
    <t>0102045945B5C13460D2205CDFB111C21E93</t>
  </si>
  <si>
    <t>01020459D7A50CA16564BF56EDE117F07D46</t>
  </si>
  <si>
    <t>0102045945B5C48860B16A589DC1167661DC</t>
  </si>
  <si>
    <t>0102045945B5C48860B16A589DC1171CC583</t>
  </si>
  <si>
    <t>0102045945A5DB82677BA052255114F075E0</t>
  </si>
  <si>
    <t>0102045945A5DB82677BA052255114F075E2</t>
  </si>
  <si>
    <t>0102045945A5DB82677BA052255114F075E6</t>
  </si>
  <si>
    <t>010204594505D74E604AD65856511618C2F9</t>
  </si>
  <si>
    <t>0102045945E5671C6744E154B8211C5F6E03</t>
  </si>
  <si>
    <t>-문서고-</t>
  </si>
  <si>
    <t>0102045945D50C546A78BD54AB811FF3894C</t>
  </si>
  <si>
    <t>PAINT PT-02</t>
  </si>
  <si>
    <t>5945D50F286060BF5506611D34BCCC</t>
  </si>
  <si>
    <t>0102045945D50F286060BF5506611D34BCCC</t>
  </si>
  <si>
    <t>WOOD BASE MD-01</t>
  </si>
  <si>
    <t>THK:9MM 100MM FILM FIN</t>
  </si>
  <si>
    <t>5945C52F1C680E65571BA11FCAF63D</t>
  </si>
  <si>
    <t>0102045945C52F1C680E65571BA11FCAF63D</t>
  </si>
  <si>
    <t>-상담실1,2,3-</t>
  </si>
  <si>
    <t>흡음타공판넬/취부 WD-02</t>
  </si>
  <si>
    <t>5945C52476645EDD5A15B1103627E8</t>
  </si>
  <si>
    <t>0102045945C52476645EDD5A15B1103627E8</t>
  </si>
  <si>
    <t>템바보드/취부 WD-03</t>
  </si>
  <si>
    <t>5945C5247766AC9A582C31100F5D71</t>
  </si>
  <si>
    <t>0102045945C5247766AC9A582C31100F5D71</t>
  </si>
  <si>
    <t>벽, W15*H20*1.2t</t>
  </si>
  <si>
    <t>59D7A50F796932E9519B41176CAFD9</t>
  </si>
  <si>
    <t>01020459D7A50F796932E9519B41176CAFD9</t>
  </si>
  <si>
    <t>0102045945D50C546A78BD54AB811FF3894F</t>
  </si>
  <si>
    <t>5945D50F286060BF5506611D34BCCF</t>
  </si>
  <si>
    <t>0102045945D50F286060BF5506611D34BCCF</t>
  </si>
  <si>
    <t>5945C52F1C680E65571BA11FCAF63E</t>
  </si>
  <si>
    <t>0102045945C52F1C680E65571BA11FCAF63E</t>
  </si>
  <si>
    <t>-일자리센터-</t>
  </si>
  <si>
    <t>0102045945D50C546A78BD54AB811FF3894E</t>
  </si>
  <si>
    <t>0102045945D50F286060BF5506611D3770F5</t>
  </si>
  <si>
    <t>5945C52F1C680E65571BA11FCAF63F</t>
  </si>
  <si>
    <t>0102045945C52F1C680E65571BA11FCAF63F</t>
  </si>
  <si>
    <t>T-BAR, H:1m미만, 인써트 유</t>
  </si>
  <si>
    <t>59D7F580DD6824F45B2C911DA47333</t>
  </si>
  <si>
    <t>01020459D7F580DD6824F45B2C911DA47333</t>
  </si>
  <si>
    <t>텍스/취부 TEX-01</t>
  </si>
  <si>
    <t>15*600*600mm</t>
  </si>
  <si>
    <t>5945B5C48A6365F25B8931166DD610</t>
  </si>
  <si>
    <t>0102045945B5C48A6365F25B8931166DD610</t>
  </si>
  <si>
    <t>01020459D7F580DF6B04AC564A71109012CD</t>
  </si>
  <si>
    <t>0102045945B5C48B6DFB305ECAD118CCD643</t>
  </si>
  <si>
    <t>W형, 15*15*15*15*1.0mm</t>
  </si>
  <si>
    <t>59D7A5019B69388B5CAF011AA68185</t>
  </si>
  <si>
    <t>01020459D7A5019B69388B5CAF011AA68185</t>
  </si>
  <si>
    <t>0102045945D50C5767B69E5DD2211DA99CA3</t>
  </si>
  <si>
    <t>0102045945D50F2B6DAA975F890112F6B3D0</t>
  </si>
  <si>
    <t>01020459D7F580D86015C25A7161141F36A9</t>
  </si>
  <si>
    <t>010205  상 담 센 터</t>
  </si>
  <si>
    <t>010205</t>
  </si>
  <si>
    <t>0102055945F55F8B673A0E5B31B1143D74D1</t>
  </si>
  <si>
    <t>0102055945E575FA633FFF505BB1161BF03F</t>
  </si>
  <si>
    <t>01020559D7A50F796932E952A19112BAF7E0</t>
  </si>
  <si>
    <t>0102055945B5C1356126665749711D53F53F</t>
  </si>
  <si>
    <t>W:75</t>
  </si>
  <si>
    <t>5945B5C1376C1A8E53E2C113C30146</t>
  </si>
  <si>
    <t>0102055945B5C1376C1A8E53E2C113C30146</t>
  </si>
  <si>
    <t>01020559D7A50CA16564BF56EDE117F07D46</t>
  </si>
  <si>
    <t>0102055945B5C48860B16A589DC1167661DC</t>
  </si>
  <si>
    <t>0102055945B5C48860B16A589DC1171CC583</t>
  </si>
  <si>
    <t>0102055944C5A1F56935BF556661141B53E4</t>
  </si>
  <si>
    <t>TILE 붙이기 TL-04</t>
  </si>
  <si>
    <t>5944C5AC806BC9965427211B5C8028</t>
  </si>
  <si>
    <t>0102055944C5AC806BC9965427211B5C8028</t>
  </si>
  <si>
    <t>0102055945D50C546A78BD54AB811FF3894C</t>
  </si>
  <si>
    <t>0102055945D50F286060BF5506611D3770F5</t>
  </si>
  <si>
    <t>0102055945C52F1C680E65571BA11FCAF63D</t>
  </si>
  <si>
    <t>01020559D7F580DD6824F45B2C911DA47333</t>
  </si>
  <si>
    <t>0102055945B5C48A6365F25B8931166DD610</t>
  </si>
  <si>
    <t>01020559D7A5019B69388B5CAF011AA68185</t>
  </si>
  <si>
    <t>010206  동 아 리 실 G1,G2,G3,G4,G5,G6,G7</t>
  </si>
  <si>
    <t>010206</t>
  </si>
  <si>
    <t>0102065945F55F8B673A0E5B31B1143D74D1</t>
  </si>
  <si>
    <t>0102065945E575FA633FFF505BB1161BF03F</t>
  </si>
  <si>
    <t>01020659D7A50F796932E952A19112BAF7E0</t>
  </si>
  <si>
    <t>0102065945B5C1356126665749711D53F53F</t>
  </si>
  <si>
    <t>01020659D7A50CA16564BF56EDE117F07D46</t>
  </si>
  <si>
    <t>0102065945B5C48860B16A589DC1167661DC</t>
  </si>
  <si>
    <t>BACKPAINTED GLASS</t>
  </si>
  <si>
    <t>THK:5MM, 난반사</t>
  </si>
  <si>
    <t>594505D4F8617EA756EBF11BB2A74D</t>
  </si>
  <si>
    <t>010206594505D4F8617EA756EBF11BB2A74D</t>
  </si>
  <si>
    <t>01020659D7A50F796932E9519B41176CAFD9</t>
  </si>
  <si>
    <t>SST'L PENCILTRAY</t>
  </si>
  <si>
    <t>5945A5DB826758D25EB56115E11D9E</t>
  </si>
  <si>
    <t>0102065945A5DB826758D25EB56115E11D9E</t>
  </si>
  <si>
    <t>0102065945C5247766AC9A582C31100F5D71</t>
  </si>
  <si>
    <t>0102065945D50C546A78BD54AB811FF3894C</t>
  </si>
  <si>
    <t>0102065945D50F286060BF5506611D34BCCC</t>
  </si>
  <si>
    <t>0102065945C52F1C680E65571BA11FCAF63D</t>
  </si>
  <si>
    <t>01020659D7F580DD6824F45B2C911DA47333</t>
  </si>
  <si>
    <t>0102065945B5C48A6365F25B8931166DD610</t>
  </si>
  <si>
    <t>01020659D7A5019B69388B5CAF011AA68185</t>
  </si>
  <si>
    <t>010207  동 아 리 실 G8,G9</t>
  </si>
  <si>
    <t>010207</t>
  </si>
  <si>
    <t>0102075945F55F8B673A0E5B31B1143D74D1</t>
  </si>
  <si>
    <t>0102075945E575FA633FFF505BB1161BF03F</t>
  </si>
  <si>
    <t>01020759D7A50F796932E952A19112BAF7E0</t>
  </si>
  <si>
    <t>0102075945B5C1356126665749711D53F53F</t>
  </si>
  <si>
    <t>01020759D7A50CA16564BF56EDE117F07D46</t>
  </si>
  <si>
    <t>0102075945B5C48860B16A589DC1167661DC</t>
  </si>
  <si>
    <t>010207594505D4F8617EA756EBF11BB2A74D</t>
  </si>
  <si>
    <t>01020759D7A50F796932E9519B41176CAFD9</t>
  </si>
  <si>
    <t>0102075945A5DB826758D25EB56115E11D9E</t>
  </si>
  <si>
    <t>0102075945C5247766AC9A582C31100F5D71</t>
  </si>
  <si>
    <t>0102075945D50C546A78BD54AB811FF3894C</t>
  </si>
  <si>
    <t>0102075945D50F286060BF5506611D34BCCC</t>
  </si>
  <si>
    <t>0102075945C52F1C680E65571BA11FCAF63D</t>
  </si>
  <si>
    <t>01020759D7F580DD6824F45B2C911DA47333</t>
  </si>
  <si>
    <t>0102075945B5C48A6365F25B8931166DD610</t>
  </si>
  <si>
    <t>01020759D7A5019B69388B5CAF011AA68185</t>
  </si>
  <si>
    <t>010208  동 아 리 실 G10,G11</t>
  </si>
  <si>
    <t>010208</t>
  </si>
  <si>
    <t>0102085945F55F8B673A0E5B31B1143D74D1</t>
  </si>
  <si>
    <t>0102085945E575FA633FFF505BB1161BF03F</t>
  </si>
  <si>
    <t>01020859D7A50F796932E952A19112BAF7E0</t>
  </si>
  <si>
    <t>0102085945B5C1356126665749711D53F53F</t>
  </si>
  <si>
    <t>01020859D7A50CA16564BF56EDE117F07D46</t>
  </si>
  <si>
    <t>0102085945B5C48860B16A589DC1167661DC</t>
  </si>
  <si>
    <t>010208594505D4F8617EA756EBF11BB2A74D</t>
  </si>
  <si>
    <t>01020859D7A50F796932E9519B41176CAFD9</t>
  </si>
  <si>
    <t>0102085945A5DB826758D25EB56115E11D9E</t>
  </si>
  <si>
    <t>0102085945C5247766AC9A582C31100F5D71</t>
  </si>
  <si>
    <t>0102085945D50C546A78BD54AB811FF3894C</t>
  </si>
  <si>
    <t>0102085945D50F286060BF5506611D34BCCC</t>
  </si>
  <si>
    <t>0102085945C52F1C680E65571BA11FCAF63D</t>
  </si>
  <si>
    <t>01020859D7F580DD6824F45B2C911DA47333</t>
  </si>
  <si>
    <t>0102085945B5C48A6365F25B8931166DD610</t>
  </si>
  <si>
    <t>01020859D7A5019B69388B5CAF011AA68185</t>
  </si>
  <si>
    <t>ST'L 커튼박스</t>
  </si>
  <si>
    <t>120+100+120</t>
  </si>
  <si>
    <t>5945A5DCAC6D47BB5AFF711666B406</t>
  </si>
  <si>
    <t>0102085945A5DCAC6D47BB5AFF711666B406</t>
  </si>
  <si>
    <t>010209  다 인 상 담 실</t>
  </si>
  <si>
    <t>010209</t>
  </si>
  <si>
    <t>0102095945F55F8B673A0E5B31B1143D74D1</t>
  </si>
  <si>
    <t>0102095945E575FA633FFF505BB1161BF03F</t>
  </si>
  <si>
    <t>01020959D7A50F796932E952A19112BAF7E0</t>
  </si>
  <si>
    <t>목상 구조틀</t>
  </si>
  <si>
    <t>30*30 OUBLE</t>
  </si>
  <si>
    <t>5945A5D8CC6818A4539B0114DF7644</t>
  </si>
  <si>
    <t>0102095945A5D8CC6818A4539B0114DF7644</t>
  </si>
  <si>
    <t>0102095945B5C1356126665749711D53F53F</t>
  </si>
  <si>
    <t>01020959D7A50CA16564BF56EDE117F07D46</t>
  </si>
  <si>
    <t>THK:12.5MM*1PLY</t>
  </si>
  <si>
    <t>5945B5C48860B16A5B51811D047E9B</t>
  </si>
  <si>
    <t>0102095945B5C48860B16A5B51811D047E9B</t>
  </si>
  <si>
    <t>0102095945B5C48860B16A589DC1167661DC</t>
  </si>
  <si>
    <t>5945C525196513935476211386EF0F</t>
  </si>
  <si>
    <t>0102095945C525196513935476211386EF0F</t>
  </si>
  <si>
    <t>100+150</t>
  </si>
  <si>
    <t>5945A5DCA9601E4E51DED1124C6C99</t>
  </si>
  <si>
    <t>0102095945A5DCA9601E4E51DED1124C6C99</t>
  </si>
  <si>
    <t>0102095945C5247766AC9A582C31100F5D71</t>
  </si>
  <si>
    <t>0102095945D50C546A78BD54AB811FF3894C</t>
  </si>
  <si>
    <t>0102095945D50F286060BF5506611D3770F5</t>
  </si>
  <si>
    <t>0102095945C52F1C680E65571BA11FCAF63D</t>
  </si>
  <si>
    <t>01020959D7F580DF6B04AC564A71109012CD</t>
  </si>
  <si>
    <t>0102095945B5C48B6DFB305ECAD118CCD643</t>
  </si>
  <si>
    <t>01020959D7A5019B69388B5CAF011AA68185</t>
  </si>
  <si>
    <t>0102095945D50C5767B69E5DD2211DA99CA3</t>
  </si>
  <si>
    <t>0102095945D50F2B6DAA975F890112F6B3D0</t>
  </si>
  <si>
    <t>01020959D7F580D86015C25A7161141F36A9</t>
  </si>
  <si>
    <t>0102095945A5DCAC6D47BB5AFF711666B406</t>
  </si>
  <si>
    <t>010210  대 의 원 실</t>
  </si>
  <si>
    <t>010210</t>
  </si>
  <si>
    <t>0102105945F55F8B673A0E5B31B1143D74D1</t>
  </si>
  <si>
    <t>0102105945E575FA633FFF505BB1161BF03F</t>
  </si>
  <si>
    <t>01021059D7A50F796932E952A19112BAF7E0</t>
  </si>
  <si>
    <t>0102105945B5C1356126665749711D53F53F</t>
  </si>
  <si>
    <t>01021059D7A50CA16564BF56EDE117F07D46</t>
  </si>
  <si>
    <t>0102105945B5C48860B16A589DC1167661DC</t>
  </si>
  <si>
    <t>0102105945D50C546A78BD54AB811FF3894C</t>
  </si>
  <si>
    <t>0102105945D50F286060BF5506611D3770F5</t>
  </si>
  <si>
    <t>010210594505D4F8617EA756EBF11BB2A74D</t>
  </si>
  <si>
    <t>01021059D7A50F796932E9519B41176CAFD9</t>
  </si>
  <si>
    <t>0102105945A5DB826758D25EB56115E11D9E</t>
  </si>
  <si>
    <t>0102105945C52F1C680E65571BA11FCAF63D</t>
  </si>
  <si>
    <t>01021059D7F580DD6824F45B2C911DA47333</t>
  </si>
  <si>
    <t>0102105945B5C48A6365F25B8931166DD610</t>
  </si>
  <si>
    <t>01021059D7A5019B69388B5CAF011AA68185</t>
  </si>
  <si>
    <t>010211  총 학 생 회</t>
  </si>
  <si>
    <t>010211</t>
  </si>
  <si>
    <t>0102115945F55F8B673A0E5B31B1143D74D1</t>
  </si>
  <si>
    <t>0102115945E575FA633FFF505BB1161BF03F</t>
  </si>
  <si>
    <t>01021159D7A50F796932E952A19112BAF7E0</t>
  </si>
  <si>
    <t>0102115945B5C1356126665749711D53F53F</t>
  </si>
  <si>
    <t>01021159D7A50CA16564BF56EDE117F07D46</t>
  </si>
  <si>
    <t>0102115945B5C48860B16A589DC1167661DC</t>
  </si>
  <si>
    <t>20*50</t>
  </si>
  <si>
    <t>5945A5DCAE68029E56601117B42674</t>
  </si>
  <si>
    <t>0102115945A5DCAE68029E56601117B42674</t>
  </si>
  <si>
    <t>010211594505D4F8617EA756EBF11BB2A74D</t>
  </si>
  <si>
    <t>01021159D7A50F796932E9519B41176CAFD9</t>
  </si>
  <si>
    <t>0102115945A5DB826758D25EB56115E11D9E</t>
  </si>
  <si>
    <t>0102115945C5247766AC9A582C31100F5D71</t>
  </si>
  <si>
    <t>0102115945D50C546A78BD54AB811FF3894C</t>
  </si>
  <si>
    <t>0102115945D50F286060BF5506611D3770F5</t>
  </si>
  <si>
    <t>0102115945C52F1C680E65571BA11FCAF63D</t>
  </si>
  <si>
    <t>01021159D7F580DD6824F45B2C911DA47333</t>
  </si>
  <si>
    <t>0102115945B5C48A6365F25B8931166DD610</t>
  </si>
  <si>
    <t>01021159D7A5019B69388B5CAF011AA68185</t>
  </si>
  <si>
    <t>010212  사 회 봉 사 단</t>
  </si>
  <si>
    <t>010212</t>
  </si>
  <si>
    <t>0102125945F55F8B673A0E5B31B1143D74D1</t>
  </si>
  <si>
    <t>0102125945E575FA633FFF505BB1161BF03F</t>
  </si>
  <si>
    <t>01021259D7A50F796932E952A19112BAF7E0</t>
  </si>
  <si>
    <t>0102125945B5C1356126665749711D53F53F</t>
  </si>
  <si>
    <t>01021259D7A50CA16564BF56EDE117F07D46</t>
  </si>
  <si>
    <t>0102125945B5C48860B16A589DC1167661DC</t>
  </si>
  <si>
    <t>010212594505D4F8617EA756EBF11BB2A74D</t>
  </si>
  <si>
    <t>01021259D7A50F796932E9519B41176CAFD9</t>
  </si>
  <si>
    <t>0102125945A5DB826758D25EB56115E11D9E</t>
  </si>
  <si>
    <t>0102125945C5247766AC9A582C31100F5D71</t>
  </si>
  <si>
    <t>0102125945D50C546A78BD54AB811FF3894C</t>
  </si>
  <si>
    <t>0102125945D50F286060BF5506611D3770F5</t>
  </si>
  <si>
    <t>0102125945C52F1C680E65571BA11FCAF63D</t>
  </si>
  <si>
    <t>01021259D7F580DD6824F45B2C911DA47333</t>
  </si>
  <si>
    <t>0102125945B5C48A6365F25B8931166DD610</t>
  </si>
  <si>
    <t>01021259D7A5019B69388B5CAF011AA68185</t>
  </si>
  <si>
    <t>010213  학 보 사 방 송 국</t>
  </si>
  <si>
    <t>010213</t>
  </si>
  <si>
    <t>0102135945F55F8B673A0E5B31B1143D74D1</t>
  </si>
  <si>
    <t>0102135945E575FA633FFF505BB1161BF03F</t>
  </si>
  <si>
    <t>01021359D7A50F796932E952A19112BAF7E0</t>
  </si>
  <si>
    <t>0102135945B5C1356126665749711D53F53F</t>
  </si>
  <si>
    <t>01021359D7A50CA16564BF56EDE117F07D46</t>
  </si>
  <si>
    <t>0102135945B5C48860B16A589DC1167661DC</t>
  </si>
  <si>
    <t>010213594505D4F8617EA756EBF11BB2A74D</t>
  </si>
  <si>
    <t>01021359D7A50F796932E9519B41176CAFD9</t>
  </si>
  <si>
    <t>0102135945A5DB826758D25EB56115E11D9E</t>
  </si>
  <si>
    <t>0102135945C5247766AC9A582C31100F5D71</t>
  </si>
  <si>
    <t>0102135945D50C546A78BD54AB811FF3894C</t>
  </si>
  <si>
    <t>0102135945D50F286060BF5506611D3770F5</t>
  </si>
  <si>
    <t>0102135945C52F1C680E65571BA11FCAF63D</t>
  </si>
  <si>
    <t>01021359D7F580DD6824F45B2C911DA47333</t>
  </si>
  <si>
    <t>0102135945B5C48A6365F25B8931166DD610</t>
  </si>
  <si>
    <t>01021359D7A5019B69388B5CAF011AA68185</t>
  </si>
  <si>
    <t>010214  학 연 회 실</t>
  </si>
  <si>
    <t>010214</t>
  </si>
  <si>
    <t>0102145945F55F8B673A0E5B31B1143D74D1</t>
  </si>
  <si>
    <t>0102145945E575FA633FFF505BB1161BF03F</t>
  </si>
  <si>
    <t>01021459D7A50F796932E952A19112BAF7E0</t>
  </si>
  <si>
    <t>0102145945B5C1356126665749711D53F53F</t>
  </si>
  <si>
    <t>01021459D7A50CA16564BF56EDE117F07D46</t>
  </si>
  <si>
    <t>0102145945B5C48860B16A589DC1167661DC</t>
  </si>
  <si>
    <t>010214594505D4F8617EA756EBF11BB2A74D</t>
  </si>
  <si>
    <t>01021459D7A50F796932E9519B41176CAFD9</t>
  </si>
  <si>
    <t>0102145945A5DB826758D25EB56115E11D9E</t>
  </si>
  <si>
    <t>0102145945C5247766AC9A582C31100F5D71</t>
  </si>
  <si>
    <t>0102145945D50C546A78BD54AB811FF3894C</t>
  </si>
  <si>
    <t>0102145945D50F286060BF5506611D3770F5</t>
  </si>
  <si>
    <t>0102145945C52F1C680E65571BA11FCAF63D</t>
  </si>
  <si>
    <t>01021459D7F580DD6824F45B2C911DA47333</t>
  </si>
  <si>
    <t>0102145945B5C48A6365F25B8931166DD610</t>
  </si>
  <si>
    <t>01021459D7A5019B69388B5CAF011AA68185</t>
  </si>
  <si>
    <t>010215  보 건 실</t>
  </si>
  <si>
    <t>010215</t>
  </si>
  <si>
    <t>0102155945F55F8B673A0E5B31B1143D74D1</t>
  </si>
  <si>
    <t>0102155945E575FA633FFF505BB1161BF03F</t>
  </si>
  <si>
    <t>01021559D7A50F796932E952A19112BAF7E0</t>
  </si>
  <si>
    <t>0102155945B5C1356126665749711D53F53F</t>
  </si>
  <si>
    <t>0102155945B5C13663869D5F7E511BE9AF4D</t>
  </si>
  <si>
    <t>01021559D7A50CA16564BF56EDE117F07D46</t>
  </si>
  <si>
    <t>0102155945B5C48860B16A589DC1167661DC</t>
  </si>
  <si>
    <t>0102155945B5C48860B16A589DC1171CC583</t>
  </si>
  <si>
    <t>-보건실-</t>
  </si>
  <si>
    <t>01021559D7C557816A243753B9F114243D35</t>
  </si>
  <si>
    <t>0102155945B5C48860B16A589DC1167661DF</t>
  </si>
  <si>
    <t>0102155945D50C546A78BD54AB811FF3894C</t>
  </si>
  <si>
    <t>0102155945D50F286060BF5506611D3770F5</t>
  </si>
  <si>
    <t>MIRROR</t>
  </si>
  <si>
    <t>594505D2CD6D0D6B5EF64118064C0A</t>
  </si>
  <si>
    <t>010215594505D2CD6D0D6B5EF64118064C0A</t>
  </si>
  <si>
    <t>WOOD 몰딩 FL-07</t>
  </si>
  <si>
    <t>THK:9MM W:50</t>
  </si>
  <si>
    <t>5945C52F1D6A6EBF5DCE711B0F42A0</t>
  </si>
  <si>
    <t>0102155945C52F1D6A6EBF5DCE711B0F42A0</t>
  </si>
  <si>
    <t>0102155945A5DCAE68029E56601117B42677</t>
  </si>
  <si>
    <t>0102155945C5251A678C335D97E117072F0F</t>
  </si>
  <si>
    <t>인테리어필름/시공 FL-03</t>
  </si>
  <si>
    <t>5945E5671E6222A55C73911E319040</t>
  </si>
  <si>
    <t>0102155945E5671E6222A55C73911E319040</t>
  </si>
  <si>
    <t>01021559D7A50F796932E9519B41176CAFD9</t>
  </si>
  <si>
    <t>0102155945C5247766AC9A582C31100F5D71</t>
  </si>
  <si>
    <t>0102155945C52F1C680E65571BA11FCAF63D</t>
  </si>
  <si>
    <t>-문서고,STAFF RM,탕비실-</t>
  </si>
  <si>
    <t>0102155944C5A1F56935BF556661141B53E4</t>
  </si>
  <si>
    <t>0102155944C5AC806BC9965427211B5C8028</t>
  </si>
  <si>
    <t>01021559D72558306198AF513A5119B7D3D9</t>
  </si>
  <si>
    <t>0102155945D50C546A78BD54AB811FF3894F</t>
  </si>
  <si>
    <t>0102155945D50F286060BF5506611D3770F6</t>
  </si>
  <si>
    <t>0102155945C52F1C680E65571BA11FCAF63E</t>
  </si>
  <si>
    <t>-회복실-</t>
  </si>
  <si>
    <t>0102155945D50C546A78BD54AB811FF3894E</t>
  </si>
  <si>
    <t>0102155945D50F286060BF5506611D3770F7</t>
  </si>
  <si>
    <t>0102155945C52F1C680E65571BA11FCAF63F</t>
  </si>
  <si>
    <t>의료용커튼</t>
  </si>
  <si>
    <t>5945E561F567F1E0570A011F35059B</t>
  </si>
  <si>
    <t>0102155945E561F567F1E0570A011F35059B</t>
  </si>
  <si>
    <t>-상담실-</t>
  </si>
  <si>
    <t>59D7C557816A243753B9F114243D34</t>
  </si>
  <si>
    <t>01021559D7C557816A243753B9F114243D34</t>
  </si>
  <si>
    <t>5945B5C48860B16A5B51811D047E98</t>
  </si>
  <si>
    <t>0102155945B5C48860B16A5B51811D047E98</t>
  </si>
  <si>
    <t>0102155945C525196513935476211386EF0F</t>
  </si>
  <si>
    <t>0102155945A5DCA9601E4E51DED1124C6C99</t>
  </si>
  <si>
    <t>5945C5247766AC9A582C31100F5D72</t>
  </si>
  <si>
    <t>0102155945C5247766AC9A582C31100F5D72</t>
  </si>
  <si>
    <t>0102155945D50C546A78BD54AB811FF38949</t>
  </si>
  <si>
    <t>0102155945D50F286060BF5506611D3770F0</t>
  </si>
  <si>
    <t>5945C52F1C680E65571BA11FCAF638</t>
  </si>
  <si>
    <t>0102155945C52F1C680E65571BA11FCAF638</t>
  </si>
  <si>
    <t>-약품창고-</t>
  </si>
  <si>
    <t>5945D50C546A78BD54AB811FF38948</t>
  </si>
  <si>
    <t>0102155945D50C546A78BD54AB811FF38948</t>
  </si>
  <si>
    <t>5945D50F286060BF5506611D3770F1</t>
  </si>
  <si>
    <t>0102155945D50F286060BF5506611D3770F1</t>
  </si>
  <si>
    <t>5945C52F1C680E65571BA11FCAF639</t>
  </si>
  <si>
    <t>0102155945C52F1C680E65571BA11FCAF639</t>
  </si>
  <si>
    <t>-통신실-</t>
  </si>
  <si>
    <t>5945D50C546A78BD54AB811FF3894B</t>
  </si>
  <si>
    <t>0102155945D50C546A78BD54AB811FF3894B</t>
  </si>
  <si>
    <t>5945D50F286060BF5506611D3770F2</t>
  </si>
  <si>
    <t>0102155945D50F286060BF5506611D3770F2</t>
  </si>
  <si>
    <t>5945C52F1C680E65571BA11FCAF63A</t>
  </si>
  <si>
    <t>0102155945C52F1C680E65571BA11FCAF63A</t>
  </si>
  <si>
    <t>01021559D7F580DD6824F45B2C911DA47333</t>
  </si>
  <si>
    <t>0102155945B5C48A6365F25B8931166DD610</t>
  </si>
  <si>
    <t>01021559D7F580DF6B04AC564A71109012CD</t>
  </si>
  <si>
    <t>0102155945B5C48B6DFB305ECAD118CCD643</t>
  </si>
  <si>
    <t>01021559D7A5019B69388B5CAF011AA68185</t>
  </si>
  <si>
    <t>0102155945D50C5767B69E5DD2211DA99CA3</t>
  </si>
  <si>
    <t>0102155945D50F2B6DAA975F890112F6B3D0</t>
  </si>
  <si>
    <t>01021559D7F580D86015C25A7161141F36A9</t>
  </si>
  <si>
    <t>0102155945A5DCA16CBE37526171116DCAE9</t>
  </si>
  <si>
    <t>010216  학 생 취 업 처 - 1</t>
  </si>
  <si>
    <t>010216</t>
  </si>
  <si>
    <t>0102165945F55F8B673A0E5B31B1143D74D1</t>
  </si>
  <si>
    <t>0102165945E575FA633FFF505BB1161BF03F</t>
  </si>
  <si>
    <t>01021659D7A50F796932E952A19112BAF7E0</t>
  </si>
  <si>
    <t>0102165945B5C1356126665749711D53F53F</t>
  </si>
  <si>
    <t>01021659D7A50CA16564BF56EDE117F07D46</t>
  </si>
  <si>
    <t>0102165945B5C48860B16A589DC1171CC583</t>
  </si>
  <si>
    <t>0102165945A5DB82677BA052255114F075E0</t>
  </si>
  <si>
    <t>0102165945A5DB82677BA052255114F075E2</t>
  </si>
  <si>
    <t>010216594505D74E604AD65856511618C2F9</t>
  </si>
  <si>
    <t>0102165945E5671C6744E154B8211C5F6E03</t>
  </si>
  <si>
    <t>-회의실-</t>
  </si>
  <si>
    <t>0102165945D50C546A78BD54AB811FF3894C</t>
  </si>
  <si>
    <t>0102165945D50F286060BF5506611D3770F5</t>
  </si>
  <si>
    <t>0102165945C5251A678C335D97E117072F0F</t>
  </si>
  <si>
    <t>0102165945E5671F6C84C05503E1130C0DB8</t>
  </si>
  <si>
    <t>0102165945C52476645EDD5A15B1103627E8</t>
  </si>
  <si>
    <t>0102165945C52F1C680E65571BA11FCAF63D</t>
  </si>
  <si>
    <t>-창고,탕비실-</t>
  </si>
  <si>
    <t>0102165944C5A1F56935BF556661141B53E4</t>
  </si>
  <si>
    <t>0102165944C5AC806BC9965427211B5C8028</t>
  </si>
  <si>
    <t>01021659D72558306198AF513A5119B7D3D9</t>
  </si>
  <si>
    <t>0102165945D50C546A78BD54AB811FF3894F</t>
  </si>
  <si>
    <t>0102165945D50F286060BF5506611D3770F6</t>
  </si>
  <si>
    <t>0102165945C52F1C680E65571BA11FCAF63E</t>
  </si>
  <si>
    <t>-센터장실,학생취업처-1-</t>
  </si>
  <si>
    <t>0102165945A5DCAE68029E56601117B42677</t>
  </si>
  <si>
    <t>0102165945D50C546A78BD54AB811FF3894E</t>
  </si>
  <si>
    <t>0102165945D50F286060BF5506611D3770F7</t>
  </si>
  <si>
    <t>0102165945C52F1C680E65571BA11FCAF63F</t>
  </si>
  <si>
    <t>01021659D7F580DD6824F45B2C911DA47333</t>
  </si>
  <si>
    <t>0102165945B5C48A6365F25B8931166DD610</t>
  </si>
  <si>
    <t>01021659D7A5019B69388B5CAF011AA68185</t>
  </si>
  <si>
    <t>010217  학 생 취 업 처 - 2</t>
  </si>
  <si>
    <t>010217</t>
  </si>
  <si>
    <t>0102175945F55F8B673A0E5B31B1143D74D1</t>
  </si>
  <si>
    <t>0102175945E575FA633FFF505BB1161BF03F</t>
  </si>
  <si>
    <t>01021759D7A50F796932E952A19112BAF7E0</t>
  </si>
  <si>
    <t>0102175945B5C1356126665749711D53F53F</t>
  </si>
  <si>
    <t>0102175945B5C13663869D5F7E511BE9AF4D</t>
  </si>
  <si>
    <t>01021759D7A50CA16564BF56EDE117F07D46</t>
  </si>
  <si>
    <t>0102175945B5C48860B16A589DC1167661DC</t>
  </si>
  <si>
    <t>0102175945B5C48860B16A589DC1171CC583</t>
  </si>
  <si>
    <t>0102175945A5DB82677BA052255114F075E0</t>
  </si>
  <si>
    <t>0102175945A5DB82677BA052255114F075E2</t>
  </si>
  <si>
    <t>010217594505D74E604AD65856511618C2F9</t>
  </si>
  <si>
    <t>0102175945E5671C6744E154B8211C5F6E03</t>
  </si>
  <si>
    <t>-처장실-</t>
  </si>
  <si>
    <t>0102175945D50C546A78BD54AB811FF3894C</t>
  </si>
  <si>
    <t>0102175945D50F286060BF5506611D3770F5</t>
  </si>
  <si>
    <t>0102175945C5251A678C335D97E117072F0F</t>
  </si>
  <si>
    <t>0102175945E5671F6C84C05503E1130C0DB8</t>
  </si>
  <si>
    <t>0102175945C52476645EDD5A15B1103627E8</t>
  </si>
  <si>
    <t>0102175945C52F1C680E65571BA11FCAF63D</t>
  </si>
  <si>
    <t>01021759D7C557816A243753B9F114243D35</t>
  </si>
  <si>
    <t>0102175945B5C48860B16A5B51811D047E98</t>
  </si>
  <si>
    <t>0102175945C525196513935476211386EF0F</t>
  </si>
  <si>
    <t>0102175945A5DCA9601E4E51DED1124C6C99</t>
  </si>
  <si>
    <t>0102175945C5247766AC9A582C31100F5D72</t>
  </si>
  <si>
    <t>0102175945D50C546A78BD54AB811FF3894F</t>
  </si>
  <si>
    <t>0102175945D50F286060BF5506611D3770F6</t>
  </si>
  <si>
    <t>0102175945C52F1C680E65571BA11FCAF63E</t>
  </si>
  <si>
    <t>-탕비실-</t>
  </si>
  <si>
    <t>0102175944C5A1F56935BF556661141B53E4</t>
  </si>
  <si>
    <t>0102175944C5AC806BC9965427211B5C8028</t>
  </si>
  <si>
    <t>01021759D72558306198AF513A5119B7D3D9</t>
  </si>
  <si>
    <t>0102175945D50C546A78BD54AB811FF3894E</t>
  </si>
  <si>
    <t>0102175945D50F286060BF5506611D3770F7</t>
  </si>
  <si>
    <t>0102175945C52F1C680E65571BA11FCAF63F</t>
  </si>
  <si>
    <t>-학생취업처-2-</t>
  </si>
  <si>
    <t>0102175945D50C546A78BD54AB811FF38949</t>
  </si>
  <si>
    <t>0102175945D50F286060BF5506611D3770F0</t>
  </si>
  <si>
    <t>0102175945C5251A678C335D97E117072F0C</t>
  </si>
  <si>
    <t>0102175945E5671E6222A55C73911E319040</t>
  </si>
  <si>
    <t>01021759D7A50F796932E9519B41176CAFD9</t>
  </si>
  <si>
    <t>5945C52476645EDD5A15B1103627EB</t>
  </si>
  <si>
    <t>0102175945C52476645EDD5A15B1103627EB</t>
  </si>
  <si>
    <t>0102175945C52F1C680E65571BA11FCAF638</t>
  </si>
  <si>
    <t>01021759D7F580DD6824F45B2C911DA47333</t>
  </si>
  <si>
    <t>0102175945B5C48A6365F25B8931166DD610</t>
  </si>
  <si>
    <t>01021759D7F580DF6B04AC564A71109012CD</t>
  </si>
  <si>
    <t>0102175945B5C48B6DFB305ECAD118CCD643</t>
  </si>
  <si>
    <t>01021759D7A5019B69388B5CAF011AA68185</t>
  </si>
  <si>
    <t>0102175945D50C5767B69E5DD2211DA99CA3</t>
  </si>
  <si>
    <t>0102175945D50F2B6DAA975F890112F6B3D0</t>
  </si>
  <si>
    <t>01021759D7F580D86015C25A7161141F36A9</t>
  </si>
  <si>
    <t>0102175945A5DCA16CBE37526171116DCAE9</t>
  </si>
  <si>
    <t>0102175945A5DCAC6D47BB5AFF711666B406</t>
  </si>
  <si>
    <t>010218  화 장 실 - 여 자</t>
  </si>
  <si>
    <t>010218</t>
  </si>
  <si>
    <t>01021859D7D5AFF66D80FC577E61199BBD8D</t>
  </si>
  <si>
    <t>액체방수</t>
  </si>
  <si>
    <t>바닥</t>
  </si>
  <si>
    <t>5945F55DDD69778C5AFEB112E48D2F</t>
  </si>
  <si>
    <t>0102185945F55DDD69778C5AFEB112E48D2F</t>
  </si>
  <si>
    <t>우레탄방수</t>
  </si>
  <si>
    <t>5945F55DDE6BC54958F47114492EF9</t>
  </si>
  <si>
    <t>0102185945F55DDE6BC54958F47114492EF9</t>
  </si>
  <si>
    <t>0102185944C5A1F66B8B7E535501169EAF56</t>
  </si>
  <si>
    <t>TILE 깔기 TL-02</t>
  </si>
  <si>
    <t>5944C5BD356E8AEB57ED01162945E4</t>
  </si>
  <si>
    <t>0102185944C5BD356E8AEB57ED01162945E4</t>
  </si>
  <si>
    <t>STONE 재료분리대</t>
  </si>
  <si>
    <t>W:200</t>
  </si>
  <si>
    <t>5944B55D836032CD559DC11AB8E622</t>
  </si>
  <si>
    <t>0102185944B55D836032CD559DC11AB8E622</t>
  </si>
  <si>
    <t>보통, 수직부</t>
  </si>
  <si>
    <t>59D7D5AFF66D80FC577E61199BBE94</t>
  </si>
  <si>
    <t>01021859D7D5AFF66D80FC577E61199BBE94</t>
  </si>
  <si>
    <t>벽체</t>
  </si>
  <si>
    <t>5945F55DDD694A465BBE211115B9EE</t>
  </si>
  <si>
    <t>0102185945F55DDD694A465BBE211115B9EE</t>
  </si>
  <si>
    <t>5945F55DDE6BF2875794011EE5B80A</t>
  </si>
  <si>
    <t>0102185945F55DDE6BF2875794011EE5B80A</t>
  </si>
  <si>
    <t>0102185945F55EE26DA4DC5AC931165EC039</t>
  </si>
  <si>
    <t>0102185944C5A1F56935BF556661141B53E4</t>
  </si>
  <si>
    <t>TILE 붙이기 TL-03</t>
  </si>
  <si>
    <t>5944C5AC806BBF2F5AD6B114C73363</t>
  </si>
  <si>
    <t>0102185944C5AC806BBF2F5AD6B114C73363</t>
  </si>
  <si>
    <t>01021859D72558306198AF513A5119B7D3D9</t>
  </si>
  <si>
    <t>화장실칸막이</t>
  </si>
  <si>
    <t>5945E56448696B505B44711D042D98</t>
  </si>
  <si>
    <t>0102185945E56448696B505B44711D042D98</t>
  </si>
  <si>
    <t>-세면대 조성-</t>
  </si>
  <si>
    <t>ㅁPIPE 30*50 1.6T</t>
  </si>
  <si>
    <t>5945A5D8CF6560FC56D381193CD961</t>
  </si>
  <si>
    <t>0102185945A5D8CF6560FC56D381193CD961</t>
  </si>
  <si>
    <t>내수합판/취부</t>
  </si>
  <si>
    <t>5945C52620641C3151A411108FAE40</t>
  </si>
  <si>
    <t>0102185945C52620641C3151A411108FAE40</t>
  </si>
  <si>
    <t>인조대리석 상판 SM-03</t>
  </si>
  <si>
    <t>70+360+200</t>
  </si>
  <si>
    <t>5944B55D8868525451C6E11271CC0F</t>
  </si>
  <si>
    <t>0102185944B55D8868525451C6E11271CC0F</t>
  </si>
  <si>
    <t>70+600+200</t>
  </si>
  <si>
    <t>5944B55D8868525451C6E11271CC0C</t>
  </si>
  <si>
    <t>0102185944B55D8868525451C6E11271CC0C</t>
  </si>
  <si>
    <t>01021859D7A50F796932E9519B41176CAFD9</t>
  </si>
  <si>
    <t>010218594505D2CD6D0D6B5EF64118064C0A</t>
  </si>
  <si>
    <t>01021859D7F580DF6B04AC564A71109012CC</t>
  </si>
  <si>
    <t>열경화성수지판넬/취부 SM-02</t>
  </si>
  <si>
    <t>5945A5C32662F68A5642B11962AE5E</t>
  </si>
  <si>
    <t>0102185945A5C32662F68A5642B11962AE5E</t>
  </si>
  <si>
    <t>01021859D7A5019B69388B58346113799212</t>
  </si>
  <si>
    <t>010219  화 장 실 - 남 자</t>
  </si>
  <si>
    <t>010219</t>
  </si>
  <si>
    <t>01021959D7D5AFF66D80FC577E61199BBD8D</t>
  </si>
  <si>
    <t>0102195945F55DDD69778C5AFEB112E48D2F</t>
  </si>
  <si>
    <t>0102195945F55DDE6BC54958F47114492EF9</t>
  </si>
  <si>
    <t>0102195944C5A1F66B8B7E535501169EAF56</t>
  </si>
  <si>
    <t>0102195944C5BD356E8AEB57ED01162945E4</t>
  </si>
  <si>
    <t>0102195944B55D836032CD559DC11AB8E622</t>
  </si>
  <si>
    <t>01021959D7D5AFF66D80FC577E61199BBE94</t>
  </si>
  <si>
    <t>0102195945F55DDD694A465BBE211115B9EE</t>
  </si>
  <si>
    <t>0102195945F55DDE6BF2875794011EE5B80A</t>
  </si>
  <si>
    <t>0102195945F55EE26DA4DC5AC931165EC039</t>
  </si>
  <si>
    <t>0102195944C5A1F56935BF556661141B53E4</t>
  </si>
  <si>
    <t>0102195944C5AC806BBF2F5AD6B114C73363</t>
  </si>
  <si>
    <t>01021959D72558306198AF513A5119B7D3D9</t>
  </si>
  <si>
    <t>0102195945E56448696B505B44711D042D98</t>
  </si>
  <si>
    <t>소변기칸막이</t>
  </si>
  <si>
    <t>W:400*H:1200</t>
  </si>
  <si>
    <t>5945E56448696B505B44711D042D9B</t>
  </si>
  <si>
    <t>0102195945E56448696B505B44711D042D9B</t>
  </si>
  <si>
    <t>0102195945A5D8CF6560FC56D381193CD961</t>
  </si>
  <si>
    <t>0102195945C52620641C3151A411108FAE40</t>
  </si>
  <si>
    <t>0102195944B55D8868525451C6E11271CC0F</t>
  </si>
  <si>
    <t>0102195944B55D8868525451C6E11271CC0C</t>
  </si>
  <si>
    <t>01021959D7A50F796932E9519B41176CAFD9</t>
  </si>
  <si>
    <t>010219594505D2CD6D0D6B5EF64118064C0A</t>
  </si>
  <si>
    <t>01021959D7F580DF6B04AC564A71109012CC</t>
  </si>
  <si>
    <t>0102195945A5C32662F68A5642B11962AE5E</t>
  </si>
  <si>
    <t>01021959D7A5019B69388B58346113799212</t>
  </si>
  <si>
    <t>010220  장 애 인 화 장 실 - 여 자</t>
  </si>
  <si>
    <t>010220</t>
  </si>
  <si>
    <t>01022059D7D5AFF66D80FC577E61199BBD8D</t>
  </si>
  <si>
    <t>0102205945F55DDD69778C5AFEB112E48D2F</t>
  </si>
  <si>
    <t>0102205945F55DDE6BC54958F47114492EF9</t>
  </si>
  <si>
    <t>0102205944C5A1F66B8B7E535501169EAF56</t>
  </si>
  <si>
    <t>0102205944C5BD356E8AEB57ED01162945E4</t>
  </si>
  <si>
    <t>0102205944B55D836032CD559DC11AB8E622</t>
  </si>
  <si>
    <t>01022059D7D5AFF66D80FC577E61199BBE94</t>
  </si>
  <si>
    <t>0102205945F55DDD694A465BBE211115B9EE</t>
  </si>
  <si>
    <t>0102205945F55DDE6BF2875794011EE5B80A</t>
  </si>
  <si>
    <t>0102205945F55EE26DA4DC5AC931165EC039</t>
  </si>
  <si>
    <t>0102205944C5A1F56935BF556661141B53E4</t>
  </si>
  <si>
    <t>0102205944C5AC806BBF2F5AD6B114C73363</t>
  </si>
  <si>
    <t>01022059D7F580DF6B04AC564A71109012CC</t>
  </si>
  <si>
    <t>0102205945A5C32662F68A5642B11962AE5E</t>
  </si>
  <si>
    <t>01022059D7A5019B69388B58346113799212</t>
  </si>
  <si>
    <t>010221  장 애 인 화 장 실 - 남 자</t>
  </si>
  <si>
    <t>010221</t>
  </si>
  <si>
    <t>01022159D7D5AFF66D80FC577E61199BBD8D</t>
  </si>
  <si>
    <t>0102215945F55DDD69778C5AFEB112E48D2F</t>
  </si>
  <si>
    <t>0102215945F55DDE6BC54958F47114492EF9</t>
  </si>
  <si>
    <t>0102215944C5A1F66B8B7E535501169EAF56</t>
  </si>
  <si>
    <t>0102215944C5BD356E8AEB57ED01162945E4</t>
  </si>
  <si>
    <t>0102215944B55D836032CD559DC11AB8E622</t>
  </si>
  <si>
    <t>01022159D7D5AFF66D80FC577E61199BBE94</t>
  </si>
  <si>
    <t>0102215945F55DDD694A465BBE211115B9EE</t>
  </si>
  <si>
    <t>0102215945F55DDE6BF2875794011EE5B80A</t>
  </si>
  <si>
    <t>0102215945F55EE26DA4DC5AC931165EC039</t>
  </si>
  <si>
    <t>0102215944C5A1F56935BF556661141B53E4</t>
  </si>
  <si>
    <t>0102215944C5AC806BBF2F5AD6B114C73363</t>
  </si>
  <si>
    <t>01022159D7F580DF6B04AC564A71109012CC</t>
  </si>
  <si>
    <t>0102215945A5C32662F68A5642B11962AE5E</t>
  </si>
  <si>
    <t>01022159D7A5019B69388B58346113799212</t>
  </si>
  <si>
    <t>010222  창 호 공 사</t>
  </si>
  <si>
    <t>010222</t>
  </si>
  <si>
    <t>GLASS DOOR WWD-01</t>
  </si>
  <si>
    <t>1000*2200, 양개</t>
  </si>
  <si>
    <t>59451539E7624EA459F75113DAFFD6</t>
  </si>
  <si>
    <t>01022259451539E7624EA459F75113DAFFD6</t>
  </si>
  <si>
    <t>GLASS DOOR WWD-02</t>
  </si>
  <si>
    <t>1000*2200, 편개</t>
  </si>
  <si>
    <t>59451539E7624EA459F75113DAFFD5</t>
  </si>
  <si>
    <t>01022259451539E7624EA459F75113DAFFD5</t>
  </si>
  <si>
    <t>GLASS DOOR WWD-03</t>
  </si>
  <si>
    <t>1000*2200*2SET, 양개</t>
  </si>
  <si>
    <t>59451539E7624EA459F75113DAFFD4</t>
  </si>
  <si>
    <t>01022259451539E7624EA459F75113DAFFD4</t>
  </si>
  <si>
    <t>GLASS DOOR WWD-04</t>
  </si>
  <si>
    <t>59451539E7624EA459F75113DAFFD3</t>
  </si>
  <si>
    <t>01022259451539E7624EA459F75113DAFFD3</t>
  </si>
  <si>
    <t>SST'L FRAME GLASS DOOR WWWD-05</t>
  </si>
  <si>
    <t>59451539E7624EA459F75113DAFFD2</t>
  </si>
  <si>
    <t>01022259451539E7624EA459F75113DAFFD2</t>
  </si>
  <si>
    <t>GLASS DOOR WWD-06</t>
  </si>
  <si>
    <t>59451539E7624EA459F75113DAFFD1</t>
  </si>
  <si>
    <t>01022259451539E7624EA459F75113DAFFD1</t>
  </si>
  <si>
    <t>WOOD DOOR/FRAME WD-02</t>
  </si>
  <si>
    <t>1060*2200*170, 편개 타공</t>
  </si>
  <si>
    <t>5945153CBB6832A15C83E1194514D1</t>
  </si>
  <si>
    <t>0102225945153CBB6832A15C83E1194514D1</t>
  </si>
  <si>
    <t>WOOD DOOR/FRAME WD-02-1</t>
  </si>
  <si>
    <t>1060*2200*170, 편개 타공 슬라이딩</t>
  </si>
  <si>
    <t>5945153F0E63BFFD55AA01180218F7</t>
  </si>
  <si>
    <t>0102225945153F0E63BFFD55AA01180218F7</t>
  </si>
  <si>
    <t>AUTO DOOR/FRAME AD-01</t>
  </si>
  <si>
    <t>2155*2600*150, 편개</t>
  </si>
  <si>
    <t>5945153F0E63BFFD55AA01180218F4</t>
  </si>
  <si>
    <t>0102225945153F0E63BFFD55AA01180218F4</t>
  </si>
  <si>
    <t>ST'L DOOR/FRAME SD-01</t>
  </si>
  <si>
    <t>5945153E6967F0A45894811EB5246D</t>
  </si>
  <si>
    <t>0102225945153E6967F0A45894811EB5246D</t>
  </si>
  <si>
    <t>ST'L DOOR/FRAME SD-02</t>
  </si>
  <si>
    <t>1850*2200*220, 편개</t>
  </si>
  <si>
    <t>5945153E6A606DCE566F8110670F66</t>
  </si>
  <si>
    <t>0102225945153E6A606DCE566F8110670F66</t>
  </si>
  <si>
    <t>ST'L DOOR/FRAME SD-03</t>
  </si>
  <si>
    <t>960*1900*220, 편개</t>
  </si>
  <si>
    <t>5945153E6A606DCE566F8110670F65</t>
  </si>
  <si>
    <t>0102225945153E6A606DCE566F8110670F65</t>
  </si>
  <si>
    <t>ST'L DOOR/FRAME SD-04</t>
  </si>
  <si>
    <t>1800*2200*220, 양개</t>
  </si>
  <si>
    <t>5945153E6A606DCE566F8110670F64</t>
  </si>
  <si>
    <t>0102225945153E6A606DCE566F8110670F64</t>
  </si>
  <si>
    <t>ST'L DOOR/FRAME SD-05</t>
  </si>
  <si>
    <t>800*2200*220, 편개</t>
  </si>
  <si>
    <t>5945153E6A606DCE566F8110670F63</t>
  </si>
  <si>
    <t>0102225945153E6A606DCE566F8110670F63</t>
  </si>
  <si>
    <t>ST'L DOOR/FRAME, 갑종방화문</t>
  </si>
  <si>
    <t>2655*2200, 양개</t>
  </si>
  <si>
    <t>5945153E6A606DCE566F8110670F62</t>
  </si>
  <si>
    <t>0102225945153E6A606DCE566F8110670F62</t>
  </si>
  <si>
    <t>SST'L FRAME GLASS DOOR WWWD-05-1</t>
  </si>
  <si>
    <t>1000*2200*2SET, 양개,방화유리문</t>
  </si>
  <si>
    <t>59451539E7624EA459F75113DAFFD0</t>
  </si>
  <si>
    <t>01022259451539E7624EA459F75113DAFFD0</t>
  </si>
  <si>
    <t>GLASS DOOR WWD-04-1</t>
  </si>
  <si>
    <t>59451539E7624EA459F75113DAFFDF</t>
  </si>
  <si>
    <t>01022259451539E7624EA459F75113DAFFDF</t>
  </si>
  <si>
    <t>방화셧터(ST'L DOOR/FRAME SD-06포함)</t>
  </si>
  <si>
    <t>W:7600*H:2600</t>
  </si>
  <si>
    <t>59451539E7624EA459F75113DAFFDE</t>
  </si>
  <si>
    <t>01022259451539E7624EA459F75113DAFFDE</t>
  </si>
  <si>
    <t>010223  가 구 공 사</t>
  </si>
  <si>
    <t>010223</t>
  </si>
  <si>
    <t>PLANT BOX-1</t>
  </si>
  <si>
    <t>인테리어 공사에 포함</t>
  </si>
  <si>
    <t>5EF2F5C97F6071CB59DED110331E1878C17CE3</t>
  </si>
  <si>
    <t>0102235EF2F5C97F6071CB59DED110331E1878C17CE3</t>
  </si>
  <si>
    <t>PLANT BOX-2</t>
  </si>
  <si>
    <t>400*3000*H:900</t>
  </si>
  <si>
    <t>5EF2F5C97F6071CB59DED110331E1878C17CE0</t>
  </si>
  <si>
    <t>0102235EF2F5C97F6071CB59DED110331E1878C17CE0</t>
  </si>
  <si>
    <t>INFODESK</t>
  </si>
  <si>
    <t>3802*950*1100</t>
  </si>
  <si>
    <t>5EF2F5C97F6071CB59DED110331E1878C17CE1</t>
  </si>
  <si>
    <t>0102235EF2F5C97F6071CB59DED110331E1878C17CE1</t>
  </si>
  <si>
    <t>4700*1000*1100</t>
  </si>
  <si>
    <t>5EF2F5C97F6071CB59DED110331E1878C17D8A</t>
  </si>
  <si>
    <t>0102235EF2F5C97F6071CB59DED110331E1878C17D8A</t>
  </si>
  <si>
    <t>3002*950*1100</t>
  </si>
  <si>
    <t>5EF2F5C97F6071CB59DED110331E1878C17CE7</t>
  </si>
  <si>
    <t>0102235EF2F5C97F6071CB59DED110331E1878C17CE7</t>
  </si>
  <si>
    <t>5630*1000*1100</t>
  </si>
  <si>
    <t>5EF2F5C97F6071CB59DED110331E1878C17CE6</t>
  </si>
  <si>
    <t>0102235EF2F5C97F6071CB59DED110331E1878C17CE6</t>
  </si>
  <si>
    <t>3766*1000*1100</t>
  </si>
  <si>
    <t>5EF2F5C97F6071CB59DED110331E1878C17CE4</t>
  </si>
  <si>
    <t>0102235EF2F5C97F6071CB59DED110331E1878C17CE4</t>
  </si>
  <si>
    <t>상담테이블칸막이</t>
  </si>
  <si>
    <t>2252*1300*1500</t>
  </si>
  <si>
    <t>5EF2F5C97F6071CB59DED110331E1878C17CEA</t>
  </si>
  <si>
    <t>0102235EF2F5C97F6071CB59DED110331E1878C17CEA</t>
  </si>
  <si>
    <t>탕비실싱크대상부장</t>
  </si>
  <si>
    <t>1500*340*800</t>
  </si>
  <si>
    <t>5EF2F5C97F6071CB59DED110331E1878C17CEB</t>
  </si>
  <si>
    <t>0102235EF2F5C97F6071CB59DED110331E1878C17CEB</t>
  </si>
  <si>
    <t>탕비실싱크대하부장</t>
  </si>
  <si>
    <t>1500*600*900</t>
  </si>
  <si>
    <t>5EF2F5C97F6071CB59DED110331E1878C17D89</t>
  </si>
  <si>
    <t>0102235EF2F5C97F6071CB59DED110331E1878C17D89</t>
  </si>
  <si>
    <t>싱크장</t>
  </si>
  <si>
    <t>100*2300</t>
  </si>
  <si>
    <t>5EF2F5C97F6071CB59DED110331E1878C17D88</t>
  </si>
  <si>
    <t>0102235EF2F5C97F6071CB59DED110331E1878C17D88</t>
  </si>
  <si>
    <t>TABLE</t>
  </si>
  <si>
    <t>3085*1869*1100</t>
  </si>
  <si>
    <t>5EF2F5C97F6071CB59DED110331E1878C17CE5</t>
  </si>
  <si>
    <t>0102235EF2F5C97F6071CB59DED110331E1878C17CE5</t>
  </si>
  <si>
    <t>운송비</t>
  </si>
  <si>
    <t>5EF2F5C97F6071CB59DED110331E1878C17D8B</t>
  </si>
  <si>
    <t>0102235EF2F5C97F6071CB59DED110331E1878C17D8B</t>
  </si>
  <si>
    <t>보통인부</t>
  </si>
  <si>
    <t>일반공사 직종</t>
  </si>
  <si>
    <t>인</t>
  </si>
  <si>
    <t>5904D5E84964C19D5399411BF3DF97B50B4501</t>
  </si>
  <si>
    <t>0102235904D5E84964C19D5399411BF3DF97B50B4501</t>
  </si>
  <si>
    <t>건축목공</t>
  </si>
  <si>
    <t>5904D5E84964C19D5399411BF3DF97B50B4732</t>
  </si>
  <si>
    <t>0102235904D5E84964C19D5399411BF3DF97B50B4732</t>
  </si>
  <si>
    <t>0103  사 인 공 사</t>
  </si>
  <si>
    <t>0103</t>
  </si>
  <si>
    <t>수지채널(학생취업처2외벽)</t>
  </si>
  <si>
    <t>마크H:608</t>
  </si>
  <si>
    <t>5EF2F5C97F6071CB59DED110331E1872B9B7E2</t>
  </si>
  <si>
    <t>01035EF2F5C97F6071CB59DED110331E1872B9B7E2</t>
  </si>
  <si>
    <t>영문</t>
  </si>
  <si>
    <t>5EF2F5C97F6071CB59DED110331E1872B9B7E1</t>
  </si>
  <si>
    <t>01035EF2F5C97F6071CB59DED110331E1872B9B7E1</t>
  </si>
  <si>
    <t>5T아크릴스카시(실내상담실)</t>
  </si>
  <si>
    <t>5T영문</t>
  </si>
  <si>
    <t>벌</t>
  </si>
  <si>
    <t>5EF2F5C97F6071CB59DED110331E1872B9B7E0</t>
  </si>
  <si>
    <t>01035EF2F5C97F6071CB59DED110331E1872B9B7E0</t>
  </si>
  <si>
    <t>5T화이트포멕스+시트</t>
  </si>
  <si>
    <t>마크및영문</t>
  </si>
  <si>
    <t>5EF2F5C97F6071CB59DED110331E1872B9B7E7</t>
  </si>
  <si>
    <t>01035EF2F5C97F6071CB59DED110331E1872B9B7E7</t>
  </si>
  <si>
    <t>실명-5T아크릴 돌출현판</t>
  </si>
  <si>
    <t>350*120</t>
  </si>
  <si>
    <t>5EF2F5C97F6071CB59DED110331E1872B9B7E6</t>
  </si>
  <si>
    <t>01035EF2F5C97F6071CB59DED110331E1872B9B7E6</t>
  </si>
  <si>
    <t>실명 -부착형</t>
  </si>
  <si>
    <t>300*100</t>
  </si>
  <si>
    <t>5EF2F5C97F6071CB59DED110331E1872B9B7E5</t>
  </si>
  <si>
    <t>01035EF2F5C97F6071CB59DED110331E1872B9B7E5</t>
  </si>
  <si>
    <t>시트작업(계단출입문4곳)</t>
  </si>
  <si>
    <t>실사및</t>
  </si>
  <si>
    <t>5EF2F5C97F6071CB59DED110331E1872B9B7E4</t>
  </si>
  <si>
    <t>01035EF2F5C97F6071CB59DED110331E1872B9B7E4</t>
  </si>
  <si>
    <t>5EF2F5C97F6071CB59DED110331E1872B9B7EB</t>
  </si>
  <si>
    <t>01035EF2F5C97F6071CB59DED110331E1872B9B7EB</t>
  </si>
  <si>
    <t>3T화이트포멕스(플랜트박스2)</t>
  </si>
  <si>
    <t>영문H:100</t>
  </si>
  <si>
    <t>5EF2F5C97F6071CB59DED110331E1872B9B7EA</t>
  </si>
  <si>
    <t>01035EF2F5C97F6071CB59DED110331E1872B9B7EA</t>
  </si>
  <si>
    <t>5T아크릴스카시(일자리센터상담테이블칸막이)</t>
  </si>
  <si>
    <t>로고+영문</t>
  </si>
  <si>
    <t>5EF2F5C97F6071CB59DED110331E1872B9B6DC</t>
  </si>
  <si>
    <t>01035EF2F5C97F6071CB59DED110331E1872B9B6DC</t>
  </si>
  <si>
    <t>넘버(일자리센터상담테이블칸막이)</t>
  </si>
  <si>
    <t>시트</t>
  </si>
  <si>
    <t>5EF2F5C97F6071CB59DED110331E1872B9B6DD</t>
  </si>
  <si>
    <t>01035EF2F5C97F6071CB59DED110331E1872B9B6DD</t>
  </si>
  <si>
    <t>종합안내촉지도</t>
  </si>
  <si>
    <t>700*50, SUS</t>
  </si>
  <si>
    <t>5EF2F5C97F6071CB59DED110331E1872B9B6DE</t>
  </si>
  <si>
    <t>01035EF2F5C97F6071CB59DED110331E1872B9B6DE</t>
  </si>
  <si>
    <t>실과명촉지판</t>
  </si>
  <si>
    <t>120*100</t>
  </si>
  <si>
    <t>5EF2F5C97F6071CB59DED110331E1872B9B6DF</t>
  </si>
  <si>
    <t>01035EF2F5C97F6071CB59DED110331E1872B9B6DF</t>
  </si>
  <si>
    <t>화장실촉지판</t>
  </si>
  <si>
    <t>5EF2F5C97F6071CB59DED110331E1872B9B6D8</t>
  </si>
  <si>
    <t>01035EF2F5C97F6071CB59DED110331E1872B9B6D8</t>
  </si>
  <si>
    <t>잡재료</t>
  </si>
  <si>
    <t>주재료비의 5%</t>
  </si>
  <si>
    <t>58CB258431648EB85A9B111D7554001</t>
  </si>
  <si>
    <t>010358CB258431648EB85A9B111D7554001</t>
  </si>
  <si>
    <t>내장공</t>
  </si>
  <si>
    <t>5904D5E84964C19D5399411BF3DF97B50B462A</t>
  </si>
  <si>
    <t>01035904D5E84964C19D5399411BF3DF97B50B462A</t>
  </si>
  <si>
    <t>0104  L E D D I S P LA Y</t>
  </si>
  <si>
    <t>0104</t>
  </si>
  <si>
    <t>LED 디스플레이</t>
  </si>
  <si>
    <t>LG LSGA 018</t>
  </si>
  <si>
    <t>5EF2F5C97F6071CB59DED110331E1872B890D8</t>
  </si>
  <si>
    <t>01045EF2F5C97F6071CB59DED110331E1872B890D8</t>
  </si>
  <si>
    <t>미디어Server</t>
  </si>
  <si>
    <t>TG DESKTOP DT281-GD51Q-003 Series</t>
  </si>
  <si>
    <t>5EF2F5C97F6071CB59DED110331E1872B890DB</t>
  </si>
  <si>
    <t>01045EF2F5C97F6071CB59DED110331E1872B890DB</t>
  </si>
  <si>
    <t>모니터</t>
  </si>
  <si>
    <t>LG 24BA450</t>
  </si>
  <si>
    <t>5EF2F5C97F6071CB59DED110331E1872B890DA</t>
  </si>
  <si>
    <t>01045EF2F5C97F6071CB59DED110331E1872B890DA</t>
  </si>
  <si>
    <t>사이니지 모니터</t>
  </si>
  <si>
    <t>LG 43UH5Q</t>
  </si>
  <si>
    <t>5EF2F5C97F6071CB59DED110331E1872B890DD</t>
  </si>
  <si>
    <t>01045EF2F5C97F6071CB59DED110331E1872B890DD</t>
  </si>
  <si>
    <t>CMSServer</t>
  </si>
  <si>
    <t>5EF2F5C97F6071CB59DED110331E1872B890DC</t>
  </si>
  <si>
    <t>01045EF2F5C97F6071CB59DED110331E1872B890DC</t>
  </si>
  <si>
    <t>5EF2F5C97F6071CB59DED110331E1872B890DF</t>
  </si>
  <si>
    <t>01045EF2F5C97F6071CB59DED110331E1872B890DF</t>
  </si>
  <si>
    <t>0105  위 생 기 구</t>
  </si>
  <si>
    <t>0105</t>
  </si>
  <si>
    <t>CL-822,부속(탑볼)</t>
  </si>
  <si>
    <t>5EF2F5C97F6071CB59DED110331E186D37BD51</t>
  </si>
  <si>
    <t>01055EF2F5C97F6071CB59DED110331E186D37BD51</t>
  </si>
  <si>
    <t>PL-2060,부속(세면대)</t>
  </si>
  <si>
    <t>5EF2F5C97F6071CB59DED110331E186D37BD52</t>
  </si>
  <si>
    <t>01055EF2F5C97F6071CB59DED110331E186D37BD52</t>
  </si>
  <si>
    <t>CC-113 ,부속(양변기)</t>
  </si>
  <si>
    <t>5EF2F5C97F6071CB59DED110331E186D37BD53</t>
  </si>
  <si>
    <t>01055EF2F5C97F6071CB59DED110331E186D37BD53</t>
  </si>
  <si>
    <t>CU-511UJ(소변기)</t>
  </si>
  <si>
    <t>5EF2F5C97F6071CB59DED110331E186D37BD54</t>
  </si>
  <si>
    <t>01055EF2F5C97F6071CB59DED110331E186D37BD54</t>
  </si>
  <si>
    <t>CL-506,부속(세면대언더볼)</t>
  </si>
  <si>
    <t>5EF2F5C97F6071CB59DED110331E186D37BD55</t>
  </si>
  <si>
    <t>01055EF2F5C97F6071CB59DED110331E186D37BD55</t>
  </si>
  <si>
    <t>DL L2110SN(수전)</t>
  </si>
  <si>
    <t>5EF2F5C97F6071CB59DED110331E186D37BD56</t>
  </si>
  <si>
    <t>01055EF2F5C97F6071CB59DED110331E186D37BD56</t>
  </si>
  <si>
    <t>CS-2(1구)(청소씽크)</t>
  </si>
  <si>
    <t>5EF2F5C97F6071CB59DED110331E186D37BD57</t>
  </si>
  <si>
    <t>01055EF2F5C97F6071CB59DED110331E186D37BD57</t>
  </si>
  <si>
    <t>하부장세면대</t>
  </si>
  <si>
    <t>5EF2F5C97F6071CB59DED110331E186D37BD58</t>
  </si>
  <si>
    <t>01055EF2F5C97F6071CB59DED110331E186D37BD58</t>
  </si>
  <si>
    <t>L형 손잡이</t>
  </si>
  <si>
    <t>5EF2F5C97F6071CB59DED110331E186D37BD59</t>
  </si>
  <si>
    <t>01055EF2F5C97F6071CB59DED110331E186D37BD59</t>
  </si>
  <si>
    <t>가동식 손잡이</t>
  </si>
  <si>
    <t>5EF2F5C97F6071CB59DED110331E186D37BC4A</t>
  </si>
  <si>
    <t>01055EF2F5C97F6071CB59DED110331E186D37BC4A</t>
  </si>
  <si>
    <t>소변기 손잡이</t>
  </si>
  <si>
    <t>5EF2F5C97F6071CB59DED110331E186D37BC4B</t>
  </si>
  <si>
    <t>01055EF2F5C97F6071CB59DED110331E186D37BC4B</t>
  </si>
  <si>
    <t>세면기 손잡이</t>
  </si>
  <si>
    <t>5EF2F5C97F6071CB59DED110331E186D37BC48</t>
  </si>
  <si>
    <t>01055EF2F5C97F6071CB59DED110331E186D37BC48</t>
  </si>
  <si>
    <t>유아용 거치대</t>
  </si>
  <si>
    <t>5EF2F5C97F6071CB59DED110331E186D37BC49</t>
  </si>
  <si>
    <t>01055EF2F5C97F6071CB59DED110331E186D37BC49</t>
  </si>
  <si>
    <t>각도거울</t>
  </si>
  <si>
    <t>5EF2F5C97F6071CB59DED110331E186D37BC4E</t>
  </si>
  <si>
    <t>01055EF2F5C97F6071CB59DED110331E186D37BC4E</t>
  </si>
  <si>
    <t>원형롤휴지케이스</t>
  </si>
  <si>
    <t>5EF2F5C97F6071CB59DED110331E186D37BC4F</t>
  </si>
  <si>
    <t>01055EF2F5C97F6071CB59DED110331E186D37BC4F</t>
  </si>
  <si>
    <t>양변기조절식등받이</t>
  </si>
  <si>
    <t>5EF2F5C97F6071CB59DED110331E186D37BC4C</t>
  </si>
  <si>
    <t>01055EF2F5C97F6071CB59DED110331E186D37BC4C</t>
  </si>
  <si>
    <t>카운터형 세면기 설치</t>
  </si>
  <si>
    <t>세면기.세면대 분리형</t>
  </si>
  <si>
    <t>5912358F6B6A57925A81A1109CDBDC</t>
  </si>
  <si>
    <t>01055912358F6B6A57925A81A1109CDBDC</t>
  </si>
  <si>
    <t>대변기 설치</t>
  </si>
  <si>
    <t>서양식대변기(탱크용)</t>
  </si>
  <si>
    <t>5912C59A2A6B1E4C5D3DA11A2016C3</t>
  </si>
  <si>
    <t>01055912C59A2A6B1E4C5D3DA11A2016C3</t>
  </si>
  <si>
    <t>전자감응기 일체형 소변기</t>
  </si>
  <si>
    <t>거치형</t>
  </si>
  <si>
    <t>5912358F6B6A57D855F18119903AEB</t>
  </si>
  <si>
    <t>01055912358F6B6A57D855F18119903AEB</t>
  </si>
  <si>
    <t>청소용 수채 설치</t>
  </si>
  <si>
    <t>5912358F6B6A57BD583CA11BA78440</t>
  </si>
  <si>
    <t>01055912358F6B6A57BD583CA11BA78440</t>
  </si>
  <si>
    <t>세면기수전설치</t>
  </si>
  <si>
    <t>5912358F686D19EE569E611FE8F4E2</t>
  </si>
  <si>
    <t>01055912358F686D19EE569E611FE8F4E2</t>
  </si>
  <si>
    <t>욕실거울 설치</t>
  </si>
  <si>
    <t>1.5㎡ 미만</t>
  </si>
  <si>
    <t>5912358F696F781A55455118930BAD</t>
  </si>
  <si>
    <t>01055912358F696F781A55455118930BAD</t>
  </si>
  <si>
    <t>휴지걸이</t>
  </si>
  <si>
    <t>노출형</t>
  </si>
  <si>
    <t>5912358F696F78245CCF01116DBE52</t>
  </si>
  <si>
    <t>01055912358F696F78245CCF01116DBE52</t>
  </si>
  <si>
    <t>안전손잡이 설치</t>
  </si>
  <si>
    <t>고정단 2개</t>
  </si>
  <si>
    <t>5912358F696F78475ACBA111E71C72</t>
  </si>
  <si>
    <t>01055912358F696F78475ACBA111E71C72</t>
  </si>
  <si>
    <t>고정단 3개</t>
  </si>
  <si>
    <t>5912358F696F78475ACBA111E71FC6</t>
  </si>
  <si>
    <t>01055912358F696F78475ACBA111E71FC6</t>
  </si>
  <si>
    <t>고정단 4개</t>
  </si>
  <si>
    <t>5912358F696F78475ACBA111E71E3F</t>
  </si>
  <si>
    <t>01055912358F696F78475ACBA111E71E3F</t>
  </si>
  <si>
    <t>0106  폐 기 물 처 리</t>
  </si>
  <si>
    <t>0106</t>
  </si>
  <si>
    <t>6</t>
  </si>
  <si>
    <t>혼합건설폐기물</t>
  </si>
  <si>
    <t>불연성 건설폐기물에 가연성 5% 이하 혼합</t>
  </si>
  <si>
    <t>TON</t>
  </si>
  <si>
    <t>599AA5B18560F6A45E1F011F96E8B03F6B6B64</t>
  </si>
  <si>
    <t>0106599AA5B18560F6A45E1F011F96E8B03F6B6B64</t>
  </si>
  <si>
    <t>혼합건설폐기물 상차비 및 운반비</t>
  </si>
  <si>
    <t>24톤 암롤트럭, 30km</t>
  </si>
  <si>
    <t>599AA5B18560F6A45E1F011F96E95957DBE962</t>
  </si>
  <si>
    <t>0106599AA5B18560F6A45E1F011F96E95957DBE962</t>
  </si>
  <si>
    <t>비      고</t>
  </si>
  <si>
    <t>공 사 원 가 계 산 서</t>
  </si>
  <si>
    <t>공사명 : 부천대학교 밀레니엄관 지하1층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</si>
  <si>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</si>
  <si>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</si>
  <si>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</si>
  <si>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</si>
  <si>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</si>
  <si>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</si>
  <si>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</si>
  <si>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</si>
  <si>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</si>
  <si>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</si>
  <si>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</si>
  <si>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</si>
  <si>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</si>
  <si>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</si>
  <si>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</si>
  <si>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</si>
  <si>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</si>
  <si>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</si>
  <si>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</si>
  <si>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</si>
  <si>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</si>
  <si>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</si>
  <si>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</si>
  <si>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</si>
  <si>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</si>
  <si>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</si>
  <si>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</si>
  <si>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</si>
  <si>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</si>
  <si>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</si>
  <si>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</si>
  <si>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</si>
  <si>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</si>
  <si>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</si>
  <si>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</si>
  <si>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</si>
  <si>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</si>
  <si>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</si>
  <si>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</si>
  <si>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</si>
  <si>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2.28%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</si>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</sst>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00DF-FB26-4E2A-8C42-68E61F370402}">
  <sheetPr>
    <pageSetUpPr fitToPage="1"/>
  </sheetPr>
  <dimension ref="A1:G31"/>
  <sheetViews>
    <sheetView view="pageBreakPreview" topLeftCell="B1" zoomScale="90" zoomScaleNormal="100" zoomScaleSheetLayoutView="90" workbookViewId="0">
      <selection activeCell="G21" sqref="G2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1456</v>
      </c>
      <c r="C1" s="22"/>
      <c r="D1" s="22"/>
      <c r="E1" s="22"/>
      <c r="F1" s="22"/>
      <c r="G1" s="22"/>
    </row>
    <row r="2" spans="1:7" ht="21.95" customHeight="1" x14ac:dyDescent="0.3">
      <c r="B2" s="23" t="s">
        <v>1457</v>
      </c>
      <c r="C2" s="23"/>
      <c r="D2" s="23"/>
      <c r="E2" s="23"/>
      <c r="F2" s="24"/>
      <c r="G2" s="24"/>
    </row>
    <row r="3" spans="1:7" ht="21.95" customHeight="1" x14ac:dyDescent="0.3">
      <c r="B3" s="25" t="s">
        <v>1458</v>
      </c>
      <c r="C3" s="25"/>
      <c r="D3" s="25"/>
      <c r="E3" s="21" t="s">
        <v>1459</v>
      </c>
      <c r="F3" s="21" t="s">
        <v>1460</v>
      </c>
      <c r="G3" s="21" t="s">
        <v>1455</v>
      </c>
    </row>
    <row r="4" spans="1:7" ht="21.95" customHeight="1" x14ac:dyDescent="0.3">
      <c r="A4" s="1" t="s">
        <v>1465</v>
      </c>
      <c r="B4" s="26" t="s">
        <v>1461</v>
      </c>
      <c r="C4" s="26" t="s">
        <v>1462</v>
      </c>
      <c r="D4" s="21" t="s">
        <v>1466</v>
      </c>
      <c r="E4" s="16">
        <f>TRUNC(공종별집계표!F5, 0)</f>
        <v>0</v>
      </c>
      <c r="F4" s="14" t="s">
        <v>53</v>
      </c>
      <c r="G4" s="14" t="s">
        <v>53</v>
      </c>
    </row>
    <row r="5" spans="1:7" ht="21.95" customHeight="1" x14ac:dyDescent="0.3">
      <c r="A5" s="1" t="s">
        <v>1467</v>
      </c>
      <c r="B5" s="26"/>
      <c r="C5" s="26"/>
      <c r="D5" s="21" t="s">
        <v>1468</v>
      </c>
      <c r="E5" s="16">
        <v>0</v>
      </c>
      <c r="F5" s="14" t="s">
        <v>53</v>
      </c>
      <c r="G5" s="14" t="s">
        <v>53</v>
      </c>
    </row>
    <row r="6" spans="1:7" ht="21.95" customHeight="1" x14ac:dyDescent="0.3">
      <c r="A6" s="1" t="s">
        <v>1469</v>
      </c>
      <c r="B6" s="26"/>
      <c r="C6" s="26"/>
      <c r="D6" s="21" t="s">
        <v>1470</v>
      </c>
      <c r="E6" s="16">
        <v>0</v>
      </c>
      <c r="F6" s="14" t="s">
        <v>53</v>
      </c>
      <c r="G6" s="14" t="s">
        <v>53</v>
      </c>
    </row>
    <row r="7" spans="1:7" ht="21.95" customHeight="1" x14ac:dyDescent="0.3">
      <c r="A7" s="1" t="s">
        <v>1471</v>
      </c>
      <c r="B7" s="26"/>
      <c r="C7" s="26"/>
      <c r="D7" s="21" t="s">
        <v>1472</v>
      </c>
      <c r="E7" s="16">
        <f>TRUNC(E4+E5-E6, 0)</f>
        <v>0</v>
      </c>
      <c r="F7" s="14" t="s">
        <v>53</v>
      </c>
      <c r="G7" s="14" t="s">
        <v>53</v>
      </c>
    </row>
    <row r="8" spans="1:7" ht="21.95" customHeight="1" x14ac:dyDescent="0.3">
      <c r="A8" s="1" t="s">
        <v>1473</v>
      </c>
      <c r="B8" s="26"/>
      <c r="C8" s="26" t="s">
        <v>1463</v>
      </c>
      <c r="D8" s="21" t="s">
        <v>1474</v>
      </c>
      <c r="E8" s="16">
        <f>TRUNC(공종별집계표!H5, 0)</f>
        <v>0</v>
      </c>
      <c r="F8" s="14" t="s">
        <v>53</v>
      </c>
      <c r="G8" s="14" t="s">
        <v>53</v>
      </c>
    </row>
    <row r="9" spans="1:7" ht="21.95" customHeight="1" x14ac:dyDescent="0.3">
      <c r="A9" s="1" t="s">
        <v>1475</v>
      </c>
      <c r="B9" s="26"/>
      <c r="C9" s="26"/>
      <c r="D9" s="21" t="s">
        <v>1476</v>
      </c>
      <c r="E9" s="16">
        <f>TRUNC(E8*0.175, 0)</f>
        <v>0</v>
      </c>
      <c r="F9" s="14" t="s">
        <v>1477</v>
      </c>
      <c r="G9" s="14" t="s">
        <v>53</v>
      </c>
    </row>
    <row r="10" spans="1:7" ht="21.95" customHeight="1" x14ac:dyDescent="0.3">
      <c r="A10" s="1" t="s">
        <v>1478</v>
      </c>
      <c r="B10" s="26"/>
      <c r="C10" s="26"/>
      <c r="D10" s="21" t="s">
        <v>1472</v>
      </c>
      <c r="E10" s="16">
        <f>TRUNC(E8+E9, 0)</f>
        <v>0</v>
      </c>
      <c r="F10" s="14" t="s">
        <v>53</v>
      </c>
      <c r="G10" s="14" t="s">
        <v>53</v>
      </c>
    </row>
    <row r="11" spans="1:7" ht="21.95" customHeight="1" x14ac:dyDescent="0.3">
      <c r="A11" s="1" t="s">
        <v>1479</v>
      </c>
      <c r="B11" s="26"/>
      <c r="C11" s="26" t="s">
        <v>1464</v>
      </c>
      <c r="D11" s="21" t="s">
        <v>1480</v>
      </c>
      <c r="E11" s="16">
        <f>TRUNC(공종별집계표!J5, 0)</f>
        <v>0</v>
      </c>
      <c r="F11" s="14" t="s">
        <v>53</v>
      </c>
      <c r="G11" s="14" t="s">
        <v>53</v>
      </c>
    </row>
    <row r="12" spans="1:7" ht="21.95" customHeight="1" x14ac:dyDescent="0.3">
      <c r="A12" s="1" t="s">
        <v>1481</v>
      </c>
      <c r="B12" s="26"/>
      <c r="C12" s="26"/>
      <c r="D12" s="21" t="s">
        <v>1482</v>
      </c>
      <c r="E12" s="16">
        <f>TRUNC(E10*0.0356, 0)</f>
        <v>0</v>
      </c>
      <c r="F12" s="14" t="s">
        <v>1483</v>
      </c>
      <c r="G12" s="14" t="s">
        <v>53</v>
      </c>
    </row>
    <row r="13" spans="1:7" ht="21.95" customHeight="1" x14ac:dyDescent="0.3">
      <c r="A13" s="1" t="s">
        <v>1484</v>
      </c>
      <c r="B13" s="26"/>
      <c r="C13" s="26"/>
      <c r="D13" s="21" t="s">
        <v>1485</v>
      </c>
      <c r="E13" s="16">
        <f>TRUNC(E10*0.0101, 0)</f>
        <v>0</v>
      </c>
      <c r="F13" s="14" t="s">
        <v>1486</v>
      </c>
      <c r="G13" s="14" t="s">
        <v>53</v>
      </c>
    </row>
    <row r="14" spans="1:7" ht="21.95" customHeight="1" x14ac:dyDescent="0.3">
      <c r="A14" s="1" t="s">
        <v>1487</v>
      </c>
      <c r="B14" s="26"/>
      <c r="C14" s="26"/>
      <c r="D14" s="21" t="s">
        <v>1488</v>
      </c>
      <c r="E14" s="16">
        <f>TRUNC(E8*0.03595, 0)</f>
        <v>0</v>
      </c>
      <c r="F14" s="14" t="s">
        <v>1489</v>
      </c>
      <c r="G14" s="14" t="s">
        <v>53</v>
      </c>
    </row>
    <row r="15" spans="1:7" ht="21.95" customHeight="1" x14ac:dyDescent="0.3">
      <c r="A15" s="1" t="s">
        <v>1490</v>
      </c>
      <c r="B15" s="26"/>
      <c r="C15" s="26"/>
      <c r="D15" s="21" t="s">
        <v>1491</v>
      </c>
      <c r="E15" s="16">
        <f>TRUNC(E8*0.0475, 0)</f>
        <v>0</v>
      </c>
      <c r="F15" s="14" t="s">
        <v>1492</v>
      </c>
      <c r="G15" s="14" t="s">
        <v>53</v>
      </c>
    </row>
    <row r="16" spans="1:7" ht="21.95" customHeight="1" x14ac:dyDescent="0.3">
      <c r="A16" s="1" t="s">
        <v>1493</v>
      </c>
      <c r="B16" s="26"/>
      <c r="C16" s="26"/>
      <c r="D16" s="21" t="s">
        <v>1494</v>
      </c>
      <c r="E16" s="16">
        <f>TRUNC(E8*0.023, 0)</f>
        <v>0</v>
      </c>
      <c r="F16" s="14" t="s">
        <v>1495</v>
      </c>
      <c r="G16" s="14" t="s">
        <v>53</v>
      </c>
    </row>
    <row r="17" spans="1:7" ht="21.95" customHeight="1" x14ac:dyDescent="0.3">
      <c r="A17" s="1" t="s">
        <v>1496</v>
      </c>
      <c r="B17" s="26"/>
      <c r="C17" s="26"/>
      <c r="D17" s="21" t="s">
        <v>1497</v>
      </c>
      <c r="E17" s="16"/>
      <c r="F17" s="14" t="s">
        <v>1498</v>
      </c>
      <c r="G17" s="14" t="s">
        <v>53</v>
      </c>
    </row>
    <row r="18" spans="1:7" ht="21.95" customHeight="1" x14ac:dyDescent="0.3">
      <c r="A18" s="1" t="s">
        <v>1499</v>
      </c>
      <c r="B18" s="26"/>
      <c r="C18" s="26"/>
      <c r="D18" s="21" t="s">
        <v>1500</v>
      </c>
      <c r="E18" s="16">
        <f>TRUNC(E14*0.1314, 0)</f>
        <v>0</v>
      </c>
      <c r="F18" s="14" t="s">
        <v>1501</v>
      </c>
      <c r="G18" s="14" t="s">
        <v>53</v>
      </c>
    </row>
    <row r="19" spans="1:7" ht="21.95" customHeight="1" x14ac:dyDescent="0.3">
      <c r="A19" s="1" t="s">
        <v>1502</v>
      </c>
      <c r="B19" s="26"/>
      <c r="C19" s="26"/>
      <c r="D19" s="21" t="s">
        <v>1503</v>
      </c>
      <c r="E19" s="16">
        <f>TRUNC((E7+E10)*0.05, 0)</f>
        <v>0</v>
      </c>
      <c r="F19" s="14" t="s">
        <v>1504</v>
      </c>
      <c r="G19" s="14" t="s">
        <v>53</v>
      </c>
    </row>
    <row r="20" spans="1:7" ht="21.95" customHeight="1" x14ac:dyDescent="0.3">
      <c r="A20" s="1" t="s">
        <v>1505</v>
      </c>
      <c r="B20" s="26"/>
      <c r="C20" s="26"/>
      <c r="D20" s="21" t="s">
        <v>1506</v>
      </c>
      <c r="E20" s="16">
        <f>TRUNC((E7+E8+E11)*0.003, 0)</f>
        <v>0</v>
      </c>
      <c r="F20" s="14" t="s">
        <v>1507</v>
      </c>
      <c r="G20" s="14" t="s">
        <v>53</v>
      </c>
    </row>
    <row r="21" spans="1:7" ht="21.95" customHeight="1" x14ac:dyDescent="0.3">
      <c r="A21" s="1" t="s">
        <v>1508</v>
      </c>
      <c r="B21" s="26"/>
      <c r="C21" s="26"/>
      <c r="D21" s="21" t="s">
        <v>1509</v>
      </c>
      <c r="E21" s="16">
        <f>TRUNC((E7+E8+E11)*0.00081, 0)</f>
        <v>0</v>
      </c>
      <c r="F21" s="14" t="s">
        <v>1510</v>
      </c>
      <c r="G21" s="14" t="s">
        <v>53</v>
      </c>
    </row>
    <row r="22" spans="1:7" ht="21.95" customHeight="1" x14ac:dyDescent="0.3">
      <c r="A22" s="1" t="s">
        <v>1511</v>
      </c>
      <c r="B22" s="26"/>
      <c r="C22" s="26"/>
      <c r="D22" s="21" t="s">
        <v>1512</v>
      </c>
      <c r="E22" s="16">
        <f>TRUNC((E7+E8+E11)*0.0007, 0)</f>
        <v>0</v>
      </c>
      <c r="F22" s="14" t="s">
        <v>1513</v>
      </c>
      <c r="G22" s="14" t="s">
        <v>53</v>
      </c>
    </row>
    <row r="23" spans="1:7" ht="21.95" customHeight="1" x14ac:dyDescent="0.3">
      <c r="A23" s="1" t="s">
        <v>1514</v>
      </c>
      <c r="B23" s="26"/>
      <c r="C23" s="26"/>
      <c r="D23" s="21" t="s">
        <v>1472</v>
      </c>
      <c r="E23" s="16">
        <f>TRUNC(E11+E12+E13+E14+E15+E16+E17+E18+E19+E20+E21+E22, 0)</f>
        <v>0</v>
      </c>
      <c r="F23" s="14" t="s">
        <v>53</v>
      </c>
      <c r="G23" s="14" t="s">
        <v>53</v>
      </c>
    </row>
    <row r="24" spans="1:7" ht="21.95" customHeight="1" x14ac:dyDescent="0.3">
      <c r="A24" s="1" t="s">
        <v>1515</v>
      </c>
      <c r="B24" s="25" t="s">
        <v>1516</v>
      </c>
      <c r="C24" s="25"/>
      <c r="D24" s="25"/>
      <c r="E24" s="16">
        <f>TRUNC(E7+E10+E23, 0)</f>
        <v>0</v>
      </c>
      <c r="F24" s="14" t="s">
        <v>53</v>
      </c>
      <c r="G24" s="14" t="s">
        <v>53</v>
      </c>
    </row>
    <row r="25" spans="1:7" ht="21.95" customHeight="1" x14ac:dyDescent="0.3">
      <c r="A25" s="1" t="s">
        <v>1517</v>
      </c>
      <c r="B25" s="25" t="s">
        <v>1518</v>
      </c>
      <c r="C25" s="25"/>
      <c r="D25" s="25"/>
      <c r="E25" s="16">
        <f>TRUNC(E24*0.08, 0)</f>
        <v>0</v>
      </c>
      <c r="F25" s="14" t="s">
        <v>1519</v>
      </c>
      <c r="G25" s="14" t="s">
        <v>53</v>
      </c>
    </row>
    <row r="26" spans="1:7" ht="21.95" customHeight="1" x14ac:dyDescent="0.3">
      <c r="A26" s="1" t="s">
        <v>1520</v>
      </c>
      <c r="B26" s="25" t="s">
        <v>1521</v>
      </c>
      <c r="C26" s="25"/>
      <c r="D26" s="25"/>
      <c r="E26" s="16">
        <f>TRUNC((E10+E23+E25)*0.15, 0)</f>
        <v>0</v>
      </c>
      <c r="F26" s="14" t="s">
        <v>1522</v>
      </c>
      <c r="G26" s="14" t="s">
        <v>53</v>
      </c>
    </row>
    <row r="27" spans="1:7" ht="21.95" customHeight="1" x14ac:dyDescent="0.3">
      <c r="A27" s="1" t="s">
        <v>1523</v>
      </c>
      <c r="B27" s="25" t="s">
        <v>1524</v>
      </c>
      <c r="C27" s="25"/>
      <c r="D27" s="25"/>
      <c r="E27" s="16">
        <f>TRUNC(공종별집계표!T34, 0)</f>
        <v>0</v>
      </c>
      <c r="F27" s="14" t="s">
        <v>53</v>
      </c>
      <c r="G27" s="14" t="s">
        <v>53</v>
      </c>
    </row>
    <row r="28" spans="1:7" ht="21.95" customHeight="1" x14ac:dyDescent="0.3">
      <c r="A28" s="1" t="s">
        <v>1525</v>
      </c>
      <c r="B28" s="25" t="s">
        <v>1526</v>
      </c>
      <c r="C28" s="25"/>
      <c r="D28" s="25"/>
      <c r="E28" s="16">
        <f>TRUNC(E24+E25+E26+E27, 0)</f>
        <v>0</v>
      </c>
      <c r="F28" s="14" t="s">
        <v>53</v>
      </c>
      <c r="G28" s="14" t="s">
        <v>53</v>
      </c>
    </row>
    <row r="29" spans="1:7" ht="21.95" customHeight="1" x14ac:dyDescent="0.3">
      <c r="A29" s="1" t="s">
        <v>1527</v>
      </c>
      <c r="B29" s="25" t="s">
        <v>1528</v>
      </c>
      <c r="C29" s="25"/>
      <c r="D29" s="25"/>
      <c r="E29" s="16">
        <f>TRUNC(E28*0.1, 0)</f>
        <v>0</v>
      </c>
      <c r="F29" s="14" t="s">
        <v>1529</v>
      </c>
      <c r="G29" s="14" t="s">
        <v>53</v>
      </c>
    </row>
    <row r="30" spans="1:7" ht="21.95" customHeight="1" x14ac:dyDescent="0.3">
      <c r="A30" s="1" t="s">
        <v>1530</v>
      </c>
      <c r="B30" s="25" t="s">
        <v>1531</v>
      </c>
      <c r="C30" s="25"/>
      <c r="D30" s="25"/>
      <c r="E30" s="16">
        <f>TRUNC(E28+E29, 0)</f>
        <v>0</v>
      </c>
      <c r="F30" s="14" t="s">
        <v>53</v>
      </c>
      <c r="G30" s="14" t="s">
        <v>53</v>
      </c>
    </row>
    <row r="31" spans="1:7" ht="21.95" customHeight="1" x14ac:dyDescent="0.3">
      <c r="A31" s="1" t="s">
        <v>1532</v>
      </c>
      <c r="B31" s="25" t="s">
        <v>1533</v>
      </c>
      <c r="C31" s="25"/>
      <c r="D31" s="25"/>
      <c r="E31" s="16">
        <f>TRUNC(E30+0, 0)</f>
        <v>0</v>
      </c>
      <c r="F31" s="14" t="s">
        <v>53</v>
      </c>
      <c r="G31" s="14" t="s">
        <v>53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ED762-4413-4317-AA25-9FE19021D3AA}">
  <sheetPr>
    <pageSetUpPr fitToPage="1"/>
  </sheetPr>
  <dimension ref="A1:T48"/>
  <sheetViews>
    <sheetView view="pageBreakPreview" zoomScale="85" zoomScaleNormal="100" zoomScaleSheetLayoutView="85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</row>
    <row r="4" spans="1:20" ht="30" customHeight="1" x14ac:dyDescent="0.3">
      <c r="A4" s="28"/>
      <c r="B4" s="28"/>
      <c r="C4" s="28"/>
      <c r="D4" s="28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28"/>
      <c r="N4" s="29"/>
      <c r="O4" s="29"/>
      <c r="P4" s="29"/>
      <c r="Q4" s="29"/>
      <c r="R4" s="29"/>
      <c r="S4" s="29"/>
      <c r="T4" s="29"/>
    </row>
    <row r="5" spans="1:20" ht="30" customHeight="1" x14ac:dyDescent="0.3">
      <c r="A5" s="14" t="s">
        <v>52</v>
      </c>
      <c r="B5" s="14" t="s">
        <v>53</v>
      </c>
      <c r="C5" s="14" t="s">
        <v>53</v>
      </c>
      <c r="D5" s="15">
        <v>1</v>
      </c>
      <c r="E5" s="16">
        <f>F6+F7+F31+F32+F33</f>
        <v>0</v>
      </c>
      <c r="F5" s="16">
        <f t="shared" ref="F5:F34" si="0">E5*D5</f>
        <v>0</v>
      </c>
      <c r="G5" s="16">
        <f>H6+H7+H31+H32+H33</f>
        <v>0</v>
      </c>
      <c r="H5" s="16">
        <f t="shared" ref="H5:H34" si="1">G5*D5</f>
        <v>0</v>
      </c>
      <c r="I5" s="16">
        <f>J6+J7+J31+J32+J33</f>
        <v>0</v>
      </c>
      <c r="J5" s="16">
        <f t="shared" ref="J5:J34" si="2">I5*D5</f>
        <v>0</v>
      </c>
      <c r="K5" s="16">
        <f t="shared" ref="K5:K34" si="3">E5+G5+I5</f>
        <v>0</v>
      </c>
      <c r="L5" s="16">
        <f t="shared" ref="L5:L34" si="4">F5+H5+J5</f>
        <v>0</v>
      </c>
      <c r="M5" s="14" t="s">
        <v>53</v>
      </c>
      <c r="N5" s="2" t="s">
        <v>54</v>
      </c>
      <c r="O5" s="2" t="s">
        <v>53</v>
      </c>
      <c r="P5" s="2" t="s">
        <v>53</v>
      </c>
      <c r="Q5" s="2" t="s">
        <v>53</v>
      </c>
      <c r="R5" s="3">
        <v>1</v>
      </c>
      <c r="S5" s="2" t="s">
        <v>53</v>
      </c>
      <c r="T5" s="10"/>
    </row>
    <row r="6" spans="1:20" ht="30" customHeight="1" x14ac:dyDescent="0.3">
      <c r="A6" s="14" t="s">
        <v>55</v>
      </c>
      <c r="B6" s="14" t="s">
        <v>53</v>
      </c>
      <c r="C6" s="14" t="s">
        <v>53</v>
      </c>
      <c r="D6" s="15">
        <v>1</v>
      </c>
      <c r="E6" s="16">
        <f>공종별내역서!F26</f>
        <v>0</v>
      </c>
      <c r="F6" s="16">
        <f t="shared" si="0"/>
        <v>0</v>
      </c>
      <c r="G6" s="16">
        <f>공종별내역서!H26</f>
        <v>0</v>
      </c>
      <c r="H6" s="16">
        <f t="shared" si="1"/>
        <v>0</v>
      </c>
      <c r="I6" s="16">
        <f>공종별내역서!J26</f>
        <v>0</v>
      </c>
      <c r="J6" s="16">
        <f t="shared" si="2"/>
        <v>0</v>
      </c>
      <c r="K6" s="16">
        <f t="shared" si="3"/>
        <v>0</v>
      </c>
      <c r="L6" s="16">
        <f t="shared" si="4"/>
        <v>0</v>
      </c>
      <c r="M6" s="14" t="s">
        <v>53</v>
      </c>
      <c r="N6" s="2" t="s">
        <v>56</v>
      </c>
      <c r="O6" s="2" t="s">
        <v>53</v>
      </c>
      <c r="P6" s="2" t="s">
        <v>54</v>
      </c>
      <c r="Q6" s="2" t="s">
        <v>53</v>
      </c>
      <c r="R6" s="3">
        <v>2</v>
      </c>
      <c r="S6" s="2" t="s">
        <v>53</v>
      </c>
      <c r="T6" s="10"/>
    </row>
    <row r="7" spans="1:20" ht="30" customHeight="1" x14ac:dyDescent="0.3">
      <c r="A7" s="14" t="s">
        <v>82</v>
      </c>
      <c r="B7" s="14" t="s">
        <v>53</v>
      </c>
      <c r="C7" s="14" t="s">
        <v>53</v>
      </c>
      <c r="D7" s="15">
        <v>1</v>
      </c>
      <c r="E7" s="16">
        <f>F8+F9+F10+F11+F12+F13+F14+F15+F16+F17+F18+F19+F20+F21+F22+F23+F24+F25+F26+F27+F28+F29+F30</f>
        <v>0</v>
      </c>
      <c r="F7" s="16">
        <f t="shared" si="0"/>
        <v>0</v>
      </c>
      <c r="G7" s="16">
        <f>H8+H9+H10+H11+H12+H13+H14+H15+H16+H17+H18+H19+H20+H21+H22+H23+H24+H25+H26+H27+H28+H29+H30</f>
        <v>0</v>
      </c>
      <c r="H7" s="16">
        <f t="shared" si="1"/>
        <v>0</v>
      </c>
      <c r="I7" s="16">
        <f>J8+J9+J10+J11+J12+J13+J14+J15+J16+J17+J18+J19+J20+J21+J22+J23+J24+J25+J26+J27+J28+J29+J30</f>
        <v>0</v>
      </c>
      <c r="J7" s="16">
        <f t="shared" si="2"/>
        <v>0</v>
      </c>
      <c r="K7" s="16">
        <f t="shared" si="3"/>
        <v>0</v>
      </c>
      <c r="L7" s="16">
        <f t="shared" si="4"/>
        <v>0</v>
      </c>
      <c r="M7" s="14" t="s">
        <v>53</v>
      </c>
      <c r="N7" s="2" t="s">
        <v>83</v>
      </c>
      <c r="O7" s="2" t="s">
        <v>53</v>
      </c>
      <c r="P7" s="2" t="s">
        <v>54</v>
      </c>
      <c r="Q7" s="2" t="s">
        <v>53</v>
      </c>
      <c r="R7" s="3">
        <v>2</v>
      </c>
      <c r="S7" s="2" t="s">
        <v>53</v>
      </c>
      <c r="T7" s="10"/>
    </row>
    <row r="8" spans="1:20" ht="30" customHeight="1" x14ac:dyDescent="0.3">
      <c r="A8" s="14" t="s">
        <v>84</v>
      </c>
      <c r="B8" s="14" t="s">
        <v>53</v>
      </c>
      <c r="C8" s="14" t="s">
        <v>53</v>
      </c>
      <c r="D8" s="15">
        <v>1</v>
      </c>
      <c r="E8" s="16">
        <f>공종별내역서!F48</f>
        <v>0</v>
      </c>
      <c r="F8" s="16">
        <f t="shared" si="0"/>
        <v>0</v>
      </c>
      <c r="G8" s="16">
        <f>공종별내역서!H48</f>
        <v>0</v>
      </c>
      <c r="H8" s="16">
        <f t="shared" si="1"/>
        <v>0</v>
      </c>
      <c r="I8" s="16">
        <f>공종별내역서!J48</f>
        <v>0</v>
      </c>
      <c r="J8" s="16">
        <f t="shared" si="2"/>
        <v>0</v>
      </c>
      <c r="K8" s="16">
        <f t="shared" si="3"/>
        <v>0</v>
      </c>
      <c r="L8" s="16">
        <f t="shared" si="4"/>
        <v>0</v>
      </c>
      <c r="M8" s="14" t="s">
        <v>53</v>
      </c>
      <c r="N8" s="2" t="s">
        <v>85</v>
      </c>
      <c r="O8" s="2" t="s">
        <v>53</v>
      </c>
      <c r="P8" s="2" t="s">
        <v>83</v>
      </c>
      <c r="Q8" s="2" t="s">
        <v>53</v>
      </c>
      <c r="R8" s="3">
        <v>3</v>
      </c>
      <c r="S8" s="2" t="s">
        <v>53</v>
      </c>
      <c r="T8" s="10"/>
    </row>
    <row r="9" spans="1:20" ht="30" customHeight="1" x14ac:dyDescent="0.3">
      <c r="A9" s="14" t="s">
        <v>151</v>
      </c>
      <c r="B9" s="14" t="s">
        <v>53</v>
      </c>
      <c r="C9" s="14" t="s">
        <v>53</v>
      </c>
      <c r="D9" s="15">
        <v>1</v>
      </c>
      <c r="E9" s="16">
        <f>공종별내역서!F92</f>
        <v>0</v>
      </c>
      <c r="F9" s="16">
        <f t="shared" si="0"/>
        <v>0</v>
      </c>
      <c r="G9" s="16">
        <f>공종별내역서!H92</f>
        <v>0</v>
      </c>
      <c r="H9" s="16">
        <f t="shared" si="1"/>
        <v>0</v>
      </c>
      <c r="I9" s="16">
        <f>공종별내역서!J92</f>
        <v>0</v>
      </c>
      <c r="J9" s="16">
        <f t="shared" si="2"/>
        <v>0</v>
      </c>
      <c r="K9" s="16">
        <f t="shared" si="3"/>
        <v>0</v>
      </c>
      <c r="L9" s="16">
        <f t="shared" si="4"/>
        <v>0</v>
      </c>
      <c r="M9" s="14" t="s">
        <v>53</v>
      </c>
      <c r="N9" s="2" t="s">
        <v>152</v>
      </c>
      <c r="O9" s="2" t="s">
        <v>53</v>
      </c>
      <c r="P9" s="2" t="s">
        <v>83</v>
      </c>
      <c r="Q9" s="2" t="s">
        <v>53</v>
      </c>
      <c r="R9" s="3">
        <v>3</v>
      </c>
      <c r="S9" s="2" t="s">
        <v>53</v>
      </c>
      <c r="T9" s="10"/>
    </row>
    <row r="10" spans="1:20" ht="30" customHeight="1" x14ac:dyDescent="0.3">
      <c r="A10" s="14" t="s">
        <v>265</v>
      </c>
      <c r="B10" s="14" t="s">
        <v>53</v>
      </c>
      <c r="C10" s="14" t="s">
        <v>53</v>
      </c>
      <c r="D10" s="15">
        <v>1</v>
      </c>
      <c r="E10" s="16">
        <f>공종별내역서!F202</f>
        <v>0</v>
      </c>
      <c r="F10" s="16">
        <f t="shared" si="0"/>
        <v>0</v>
      </c>
      <c r="G10" s="16">
        <f>공종별내역서!H202</f>
        <v>0</v>
      </c>
      <c r="H10" s="16">
        <f t="shared" si="1"/>
        <v>0</v>
      </c>
      <c r="I10" s="16">
        <f>공종별내역서!J202</f>
        <v>0</v>
      </c>
      <c r="J10" s="16">
        <f t="shared" si="2"/>
        <v>0</v>
      </c>
      <c r="K10" s="16">
        <f t="shared" si="3"/>
        <v>0</v>
      </c>
      <c r="L10" s="16">
        <f t="shared" si="4"/>
        <v>0</v>
      </c>
      <c r="M10" s="14" t="s">
        <v>53</v>
      </c>
      <c r="N10" s="2" t="s">
        <v>266</v>
      </c>
      <c r="O10" s="2" t="s">
        <v>53</v>
      </c>
      <c r="P10" s="2" t="s">
        <v>83</v>
      </c>
      <c r="Q10" s="2" t="s">
        <v>53</v>
      </c>
      <c r="R10" s="3">
        <v>3</v>
      </c>
      <c r="S10" s="2" t="s">
        <v>53</v>
      </c>
      <c r="T10" s="10"/>
    </row>
    <row r="11" spans="1:20" ht="30" customHeight="1" x14ac:dyDescent="0.3">
      <c r="A11" s="14" t="s">
        <v>577</v>
      </c>
      <c r="B11" s="14" t="s">
        <v>53</v>
      </c>
      <c r="C11" s="14" t="s">
        <v>53</v>
      </c>
      <c r="D11" s="15">
        <v>1</v>
      </c>
      <c r="E11" s="16">
        <f>공종별내역서!F246</f>
        <v>0</v>
      </c>
      <c r="F11" s="16">
        <f t="shared" si="0"/>
        <v>0</v>
      </c>
      <c r="G11" s="16">
        <f>공종별내역서!H246</f>
        <v>0</v>
      </c>
      <c r="H11" s="16">
        <f t="shared" si="1"/>
        <v>0</v>
      </c>
      <c r="I11" s="16">
        <f>공종별내역서!J246</f>
        <v>0</v>
      </c>
      <c r="J11" s="16">
        <f t="shared" si="2"/>
        <v>0</v>
      </c>
      <c r="K11" s="16">
        <f t="shared" si="3"/>
        <v>0</v>
      </c>
      <c r="L11" s="16">
        <f t="shared" si="4"/>
        <v>0</v>
      </c>
      <c r="M11" s="14" t="s">
        <v>53</v>
      </c>
      <c r="N11" s="2" t="s">
        <v>578</v>
      </c>
      <c r="O11" s="2" t="s">
        <v>53</v>
      </c>
      <c r="P11" s="2" t="s">
        <v>83</v>
      </c>
      <c r="Q11" s="2" t="s">
        <v>53</v>
      </c>
      <c r="R11" s="3">
        <v>3</v>
      </c>
      <c r="S11" s="2" t="s">
        <v>53</v>
      </c>
      <c r="T11" s="10"/>
    </row>
    <row r="12" spans="1:20" ht="30" customHeight="1" x14ac:dyDescent="0.3">
      <c r="A12" s="14" t="s">
        <v>650</v>
      </c>
      <c r="B12" s="14" t="s">
        <v>53</v>
      </c>
      <c r="C12" s="14" t="s">
        <v>53</v>
      </c>
      <c r="D12" s="15">
        <v>1</v>
      </c>
      <c r="E12" s="16">
        <f>공종별내역서!F268</f>
        <v>0</v>
      </c>
      <c r="F12" s="16">
        <f t="shared" si="0"/>
        <v>0</v>
      </c>
      <c r="G12" s="16">
        <f>공종별내역서!H268</f>
        <v>0</v>
      </c>
      <c r="H12" s="16">
        <f t="shared" si="1"/>
        <v>0</v>
      </c>
      <c r="I12" s="16">
        <f>공종별내역서!J268</f>
        <v>0</v>
      </c>
      <c r="J12" s="16">
        <f t="shared" si="2"/>
        <v>0</v>
      </c>
      <c r="K12" s="16">
        <f t="shared" si="3"/>
        <v>0</v>
      </c>
      <c r="L12" s="16">
        <f t="shared" si="4"/>
        <v>0</v>
      </c>
      <c r="M12" s="14" t="s">
        <v>53</v>
      </c>
      <c r="N12" s="2" t="s">
        <v>651</v>
      </c>
      <c r="O12" s="2" t="s">
        <v>53</v>
      </c>
      <c r="P12" s="2" t="s">
        <v>83</v>
      </c>
      <c r="Q12" s="2" t="s">
        <v>53</v>
      </c>
      <c r="R12" s="3">
        <v>3</v>
      </c>
      <c r="S12" s="2" t="s">
        <v>53</v>
      </c>
      <c r="T12" s="10"/>
    </row>
    <row r="13" spans="1:20" ht="30" customHeight="1" x14ac:dyDescent="0.3">
      <c r="A13" s="14" t="s">
        <v>672</v>
      </c>
      <c r="B13" s="14" t="s">
        <v>53</v>
      </c>
      <c r="C13" s="14" t="s">
        <v>53</v>
      </c>
      <c r="D13" s="15">
        <v>1</v>
      </c>
      <c r="E13" s="16">
        <f>공종별내역서!F290</f>
        <v>0</v>
      </c>
      <c r="F13" s="16">
        <f t="shared" si="0"/>
        <v>0</v>
      </c>
      <c r="G13" s="16">
        <f>공종별내역서!H290</f>
        <v>0</v>
      </c>
      <c r="H13" s="16">
        <f t="shared" si="1"/>
        <v>0</v>
      </c>
      <c r="I13" s="16">
        <f>공종별내역서!J290</f>
        <v>0</v>
      </c>
      <c r="J13" s="16">
        <f t="shared" si="2"/>
        <v>0</v>
      </c>
      <c r="K13" s="16">
        <f t="shared" si="3"/>
        <v>0</v>
      </c>
      <c r="L13" s="16">
        <f t="shared" si="4"/>
        <v>0</v>
      </c>
      <c r="M13" s="14" t="s">
        <v>53</v>
      </c>
      <c r="N13" s="2" t="s">
        <v>673</v>
      </c>
      <c r="O13" s="2" t="s">
        <v>53</v>
      </c>
      <c r="P13" s="2" t="s">
        <v>83</v>
      </c>
      <c r="Q13" s="2" t="s">
        <v>53</v>
      </c>
      <c r="R13" s="3">
        <v>3</v>
      </c>
      <c r="S13" s="2" t="s">
        <v>53</v>
      </c>
      <c r="T13" s="10"/>
    </row>
    <row r="14" spans="1:20" ht="30" customHeight="1" x14ac:dyDescent="0.3">
      <c r="A14" s="14" t="s">
        <v>695</v>
      </c>
      <c r="B14" s="14" t="s">
        <v>53</v>
      </c>
      <c r="C14" s="14" t="s">
        <v>53</v>
      </c>
      <c r="D14" s="15">
        <v>1</v>
      </c>
      <c r="E14" s="16">
        <f>공종별내역서!F312</f>
        <v>0</v>
      </c>
      <c r="F14" s="16">
        <f t="shared" si="0"/>
        <v>0</v>
      </c>
      <c r="G14" s="16">
        <f>공종별내역서!H312</f>
        <v>0</v>
      </c>
      <c r="H14" s="16">
        <f t="shared" si="1"/>
        <v>0</v>
      </c>
      <c r="I14" s="16">
        <f>공종별내역서!J312</f>
        <v>0</v>
      </c>
      <c r="J14" s="16">
        <f t="shared" si="2"/>
        <v>0</v>
      </c>
      <c r="K14" s="16">
        <f t="shared" si="3"/>
        <v>0</v>
      </c>
      <c r="L14" s="16">
        <f t="shared" si="4"/>
        <v>0</v>
      </c>
      <c r="M14" s="14" t="s">
        <v>53</v>
      </c>
      <c r="N14" s="2" t="s">
        <v>696</v>
      </c>
      <c r="O14" s="2" t="s">
        <v>53</v>
      </c>
      <c r="P14" s="2" t="s">
        <v>83</v>
      </c>
      <c r="Q14" s="2" t="s">
        <v>53</v>
      </c>
      <c r="R14" s="3">
        <v>3</v>
      </c>
      <c r="S14" s="2" t="s">
        <v>53</v>
      </c>
      <c r="T14" s="10"/>
    </row>
    <row r="15" spans="1:20" ht="30" customHeight="1" x14ac:dyDescent="0.3">
      <c r="A15" s="14" t="s">
        <v>713</v>
      </c>
      <c r="B15" s="14" t="s">
        <v>53</v>
      </c>
      <c r="C15" s="14" t="s">
        <v>53</v>
      </c>
      <c r="D15" s="15">
        <v>1</v>
      </c>
      <c r="E15" s="16">
        <f>공종별내역서!F335</f>
        <v>0</v>
      </c>
      <c r="F15" s="16">
        <f t="shared" si="0"/>
        <v>0</v>
      </c>
      <c r="G15" s="16">
        <f>공종별내역서!H335</f>
        <v>0</v>
      </c>
      <c r="H15" s="16">
        <f t="shared" si="1"/>
        <v>0</v>
      </c>
      <c r="I15" s="16">
        <f>공종별내역서!J335</f>
        <v>0</v>
      </c>
      <c r="J15" s="16">
        <f t="shared" si="2"/>
        <v>0</v>
      </c>
      <c r="K15" s="16">
        <f t="shared" si="3"/>
        <v>0</v>
      </c>
      <c r="L15" s="16">
        <f t="shared" si="4"/>
        <v>0</v>
      </c>
      <c r="M15" s="14" t="s">
        <v>53</v>
      </c>
      <c r="N15" s="2" t="s">
        <v>714</v>
      </c>
      <c r="O15" s="2" t="s">
        <v>53</v>
      </c>
      <c r="P15" s="2" t="s">
        <v>83</v>
      </c>
      <c r="Q15" s="2" t="s">
        <v>53</v>
      </c>
      <c r="R15" s="3">
        <v>3</v>
      </c>
      <c r="S15" s="2" t="s">
        <v>53</v>
      </c>
      <c r="T15" s="10"/>
    </row>
    <row r="16" spans="1:20" ht="30" customHeight="1" x14ac:dyDescent="0.3">
      <c r="A16" s="14" t="s">
        <v>735</v>
      </c>
      <c r="B16" s="14" t="s">
        <v>53</v>
      </c>
      <c r="C16" s="14" t="s">
        <v>53</v>
      </c>
      <c r="D16" s="15">
        <v>1</v>
      </c>
      <c r="E16" s="16">
        <f>공종별내역서!F379</f>
        <v>0</v>
      </c>
      <c r="F16" s="16">
        <f t="shared" si="0"/>
        <v>0</v>
      </c>
      <c r="G16" s="16">
        <f>공종별내역서!H379</f>
        <v>0</v>
      </c>
      <c r="H16" s="16">
        <f t="shared" si="1"/>
        <v>0</v>
      </c>
      <c r="I16" s="16">
        <f>공종별내역서!J379</f>
        <v>0</v>
      </c>
      <c r="J16" s="16">
        <f t="shared" si="2"/>
        <v>0</v>
      </c>
      <c r="K16" s="16">
        <f t="shared" si="3"/>
        <v>0</v>
      </c>
      <c r="L16" s="16">
        <f t="shared" si="4"/>
        <v>0</v>
      </c>
      <c r="M16" s="14" t="s">
        <v>53</v>
      </c>
      <c r="N16" s="2" t="s">
        <v>736</v>
      </c>
      <c r="O16" s="2" t="s">
        <v>53</v>
      </c>
      <c r="P16" s="2" t="s">
        <v>83</v>
      </c>
      <c r="Q16" s="2" t="s">
        <v>53</v>
      </c>
      <c r="R16" s="3">
        <v>3</v>
      </c>
      <c r="S16" s="2" t="s">
        <v>53</v>
      </c>
      <c r="T16" s="10"/>
    </row>
    <row r="17" spans="1:20" ht="30" customHeight="1" x14ac:dyDescent="0.3">
      <c r="A17" s="14" t="s">
        <v>766</v>
      </c>
      <c r="B17" s="14" t="s">
        <v>53</v>
      </c>
      <c r="C17" s="14" t="s">
        <v>53</v>
      </c>
      <c r="D17" s="15">
        <v>1</v>
      </c>
      <c r="E17" s="16">
        <f>공종별내역서!F401</f>
        <v>0</v>
      </c>
      <c r="F17" s="16">
        <f t="shared" si="0"/>
        <v>0</v>
      </c>
      <c r="G17" s="16">
        <f>공종별내역서!H401</f>
        <v>0</v>
      </c>
      <c r="H17" s="16">
        <f t="shared" si="1"/>
        <v>0</v>
      </c>
      <c r="I17" s="16">
        <f>공종별내역서!J401</f>
        <v>0</v>
      </c>
      <c r="J17" s="16">
        <f t="shared" si="2"/>
        <v>0</v>
      </c>
      <c r="K17" s="16">
        <f t="shared" si="3"/>
        <v>0</v>
      </c>
      <c r="L17" s="16">
        <f t="shared" si="4"/>
        <v>0</v>
      </c>
      <c r="M17" s="14" t="s">
        <v>53</v>
      </c>
      <c r="N17" s="2" t="s">
        <v>767</v>
      </c>
      <c r="O17" s="2" t="s">
        <v>53</v>
      </c>
      <c r="P17" s="2" t="s">
        <v>83</v>
      </c>
      <c r="Q17" s="2" t="s">
        <v>53</v>
      </c>
      <c r="R17" s="3">
        <v>3</v>
      </c>
      <c r="S17" s="2" t="s">
        <v>53</v>
      </c>
      <c r="T17" s="10"/>
    </row>
    <row r="18" spans="1:20" ht="30" customHeight="1" x14ac:dyDescent="0.3">
      <c r="A18" s="14" t="s">
        <v>783</v>
      </c>
      <c r="B18" s="14" t="s">
        <v>53</v>
      </c>
      <c r="C18" s="14" t="s">
        <v>53</v>
      </c>
      <c r="D18" s="15">
        <v>1</v>
      </c>
      <c r="E18" s="16">
        <f>공종별내역서!F423</f>
        <v>0</v>
      </c>
      <c r="F18" s="16">
        <f t="shared" si="0"/>
        <v>0</v>
      </c>
      <c r="G18" s="16">
        <f>공종별내역서!H423</f>
        <v>0</v>
      </c>
      <c r="H18" s="16">
        <f t="shared" si="1"/>
        <v>0</v>
      </c>
      <c r="I18" s="16">
        <f>공종별내역서!J423</f>
        <v>0</v>
      </c>
      <c r="J18" s="16">
        <f t="shared" si="2"/>
        <v>0</v>
      </c>
      <c r="K18" s="16">
        <f t="shared" si="3"/>
        <v>0</v>
      </c>
      <c r="L18" s="16">
        <f t="shared" si="4"/>
        <v>0</v>
      </c>
      <c r="M18" s="14" t="s">
        <v>53</v>
      </c>
      <c r="N18" s="2" t="s">
        <v>784</v>
      </c>
      <c r="O18" s="2" t="s">
        <v>53</v>
      </c>
      <c r="P18" s="2" t="s">
        <v>83</v>
      </c>
      <c r="Q18" s="2" t="s">
        <v>53</v>
      </c>
      <c r="R18" s="3">
        <v>3</v>
      </c>
      <c r="S18" s="2" t="s">
        <v>53</v>
      </c>
      <c r="T18" s="10"/>
    </row>
    <row r="19" spans="1:20" ht="30" customHeight="1" x14ac:dyDescent="0.3">
      <c r="A19" s="14" t="s">
        <v>804</v>
      </c>
      <c r="B19" s="14" t="s">
        <v>53</v>
      </c>
      <c r="C19" s="14" t="s">
        <v>53</v>
      </c>
      <c r="D19" s="15">
        <v>1</v>
      </c>
      <c r="E19" s="16">
        <f>공종별내역서!F445</f>
        <v>0</v>
      </c>
      <c r="F19" s="16">
        <f t="shared" si="0"/>
        <v>0</v>
      </c>
      <c r="G19" s="16">
        <f>공종별내역서!H445</f>
        <v>0</v>
      </c>
      <c r="H19" s="16">
        <f t="shared" si="1"/>
        <v>0</v>
      </c>
      <c r="I19" s="16">
        <f>공종별내역서!J445</f>
        <v>0</v>
      </c>
      <c r="J19" s="16">
        <f t="shared" si="2"/>
        <v>0</v>
      </c>
      <c r="K19" s="16">
        <f t="shared" si="3"/>
        <v>0</v>
      </c>
      <c r="L19" s="16">
        <f t="shared" si="4"/>
        <v>0</v>
      </c>
      <c r="M19" s="14" t="s">
        <v>53</v>
      </c>
      <c r="N19" s="2" t="s">
        <v>805</v>
      </c>
      <c r="O19" s="2" t="s">
        <v>53</v>
      </c>
      <c r="P19" s="2" t="s">
        <v>83</v>
      </c>
      <c r="Q19" s="2" t="s">
        <v>53</v>
      </c>
      <c r="R19" s="3">
        <v>3</v>
      </c>
      <c r="S19" s="2" t="s">
        <v>53</v>
      </c>
      <c r="T19" s="10"/>
    </row>
    <row r="20" spans="1:20" ht="30" customHeight="1" x14ac:dyDescent="0.3">
      <c r="A20" s="14" t="s">
        <v>822</v>
      </c>
      <c r="B20" s="14" t="s">
        <v>53</v>
      </c>
      <c r="C20" s="14" t="s">
        <v>53</v>
      </c>
      <c r="D20" s="15">
        <v>1</v>
      </c>
      <c r="E20" s="16">
        <f>공종별내역서!F467</f>
        <v>0</v>
      </c>
      <c r="F20" s="16">
        <f t="shared" si="0"/>
        <v>0</v>
      </c>
      <c r="G20" s="16">
        <f>공종별내역서!H467</f>
        <v>0</v>
      </c>
      <c r="H20" s="16">
        <f t="shared" si="1"/>
        <v>0</v>
      </c>
      <c r="I20" s="16">
        <f>공종별내역서!J467</f>
        <v>0</v>
      </c>
      <c r="J20" s="16">
        <f t="shared" si="2"/>
        <v>0</v>
      </c>
      <c r="K20" s="16">
        <f t="shared" si="3"/>
        <v>0</v>
      </c>
      <c r="L20" s="16">
        <f t="shared" si="4"/>
        <v>0</v>
      </c>
      <c r="M20" s="14" t="s">
        <v>53</v>
      </c>
      <c r="N20" s="2" t="s">
        <v>823</v>
      </c>
      <c r="O20" s="2" t="s">
        <v>53</v>
      </c>
      <c r="P20" s="2" t="s">
        <v>83</v>
      </c>
      <c r="Q20" s="2" t="s">
        <v>53</v>
      </c>
      <c r="R20" s="3">
        <v>3</v>
      </c>
      <c r="S20" s="2" t="s">
        <v>53</v>
      </c>
      <c r="T20" s="10"/>
    </row>
    <row r="21" spans="1:20" ht="30" customHeight="1" x14ac:dyDescent="0.3">
      <c r="A21" s="14" t="s">
        <v>840</v>
      </c>
      <c r="B21" s="14" t="s">
        <v>53</v>
      </c>
      <c r="C21" s="14" t="s">
        <v>53</v>
      </c>
      <c r="D21" s="15">
        <v>1</v>
      </c>
      <c r="E21" s="16">
        <f>공종별내역서!F489</f>
        <v>0</v>
      </c>
      <c r="F21" s="16">
        <f t="shared" si="0"/>
        <v>0</v>
      </c>
      <c r="G21" s="16">
        <f>공종별내역서!H489</f>
        <v>0</v>
      </c>
      <c r="H21" s="16">
        <f t="shared" si="1"/>
        <v>0</v>
      </c>
      <c r="I21" s="16">
        <f>공종별내역서!J489</f>
        <v>0</v>
      </c>
      <c r="J21" s="16">
        <f t="shared" si="2"/>
        <v>0</v>
      </c>
      <c r="K21" s="16">
        <f t="shared" si="3"/>
        <v>0</v>
      </c>
      <c r="L21" s="16">
        <f t="shared" si="4"/>
        <v>0</v>
      </c>
      <c r="M21" s="14" t="s">
        <v>53</v>
      </c>
      <c r="N21" s="2" t="s">
        <v>841</v>
      </c>
      <c r="O21" s="2" t="s">
        <v>53</v>
      </c>
      <c r="P21" s="2" t="s">
        <v>83</v>
      </c>
      <c r="Q21" s="2" t="s">
        <v>53</v>
      </c>
      <c r="R21" s="3">
        <v>3</v>
      </c>
      <c r="S21" s="2" t="s">
        <v>53</v>
      </c>
      <c r="T21" s="10"/>
    </row>
    <row r="22" spans="1:20" ht="30" customHeight="1" x14ac:dyDescent="0.3">
      <c r="A22" s="14" t="s">
        <v>858</v>
      </c>
      <c r="B22" s="14" t="s">
        <v>53</v>
      </c>
      <c r="C22" s="14" t="s">
        <v>53</v>
      </c>
      <c r="D22" s="15">
        <v>1</v>
      </c>
      <c r="E22" s="16">
        <f>공종별내역서!F555</f>
        <v>0</v>
      </c>
      <c r="F22" s="16">
        <f t="shared" si="0"/>
        <v>0</v>
      </c>
      <c r="G22" s="16">
        <f>공종별내역서!H555</f>
        <v>0</v>
      </c>
      <c r="H22" s="16">
        <f t="shared" si="1"/>
        <v>0</v>
      </c>
      <c r="I22" s="16">
        <f>공종별내역서!J555</f>
        <v>0</v>
      </c>
      <c r="J22" s="16">
        <f t="shared" si="2"/>
        <v>0</v>
      </c>
      <c r="K22" s="16">
        <f t="shared" si="3"/>
        <v>0</v>
      </c>
      <c r="L22" s="16">
        <f t="shared" si="4"/>
        <v>0</v>
      </c>
      <c r="M22" s="14" t="s">
        <v>53</v>
      </c>
      <c r="N22" s="2" t="s">
        <v>859</v>
      </c>
      <c r="O22" s="2" t="s">
        <v>53</v>
      </c>
      <c r="P22" s="2" t="s">
        <v>83</v>
      </c>
      <c r="Q22" s="2" t="s">
        <v>53</v>
      </c>
      <c r="R22" s="3">
        <v>3</v>
      </c>
      <c r="S22" s="2" t="s">
        <v>53</v>
      </c>
      <c r="T22" s="10"/>
    </row>
    <row r="23" spans="1:20" ht="30" customHeight="1" x14ac:dyDescent="0.3">
      <c r="A23" s="14" t="s">
        <v>938</v>
      </c>
      <c r="B23" s="14" t="s">
        <v>53</v>
      </c>
      <c r="C23" s="14" t="s">
        <v>53</v>
      </c>
      <c r="D23" s="15">
        <v>1</v>
      </c>
      <c r="E23" s="16">
        <f>공종별내역서!F599</f>
        <v>0</v>
      </c>
      <c r="F23" s="16">
        <f t="shared" si="0"/>
        <v>0</v>
      </c>
      <c r="G23" s="16">
        <f>공종별내역서!H599</f>
        <v>0</v>
      </c>
      <c r="H23" s="16">
        <f t="shared" si="1"/>
        <v>0</v>
      </c>
      <c r="I23" s="16">
        <f>공종별내역서!J599</f>
        <v>0</v>
      </c>
      <c r="J23" s="16">
        <f t="shared" si="2"/>
        <v>0</v>
      </c>
      <c r="K23" s="16">
        <f t="shared" si="3"/>
        <v>0</v>
      </c>
      <c r="L23" s="16">
        <f t="shared" si="4"/>
        <v>0</v>
      </c>
      <c r="M23" s="14" t="s">
        <v>53</v>
      </c>
      <c r="N23" s="2" t="s">
        <v>939</v>
      </c>
      <c r="O23" s="2" t="s">
        <v>53</v>
      </c>
      <c r="P23" s="2" t="s">
        <v>83</v>
      </c>
      <c r="Q23" s="2" t="s">
        <v>53</v>
      </c>
      <c r="R23" s="3">
        <v>3</v>
      </c>
      <c r="S23" s="2" t="s">
        <v>53</v>
      </c>
      <c r="T23" s="10"/>
    </row>
    <row r="24" spans="1:20" ht="30" customHeight="1" x14ac:dyDescent="0.3">
      <c r="A24" s="14" t="s">
        <v>972</v>
      </c>
      <c r="B24" s="14" t="s">
        <v>53</v>
      </c>
      <c r="C24" s="14" t="s">
        <v>53</v>
      </c>
      <c r="D24" s="15">
        <v>1</v>
      </c>
      <c r="E24" s="16">
        <f>공종별내역서!F665</f>
        <v>0</v>
      </c>
      <c r="F24" s="16">
        <f t="shared" si="0"/>
        <v>0</v>
      </c>
      <c r="G24" s="16">
        <f>공종별내역서!H665</f>
        <v>0</v>
      </c>
      <c r="H24" s="16">
        <f t="shared" si="1"/>
        <v>0</v>
      </c>
      <c r="I24" s="16">
        <f>공종별내역서!J665</f>
        <v>0</v>
      </c>
      <c r="J24" s="16">
        <f t="shared" si="2"/>
        <v>0</v>
      </c>
      <c r="K24" s="16">
        <f t="shared" si="3"/>
        <v>0</v>
      </c>
      <c r="L24" s="16">
        <f t="shared" si="4"/>
        <v>0</v>
      </c>
      <c r="M24" s="14" t="s">
        <v>53</v>
      </c>
      <c r="N24" s="2" t="s">
        <v>973</v>
      </c>
      <c r="O24" s="2" t="s">
        <v>53</v>
      </c>
      <c r="P24" s="2" t="s">
        <v>83</v>
      </c>
      <c r="Q24" s="2" t="s">
        <v>53</v>
      </c>
      <c r="R24" s="3">
        <v>3</v>
      </c>
      <c r="S24" s="2" t="s">
        <v>53</v>
      </c>
      <c r="T24" s="10"/>
    </row>
    <row r="25" spans="1:20" ht="30" customHeight="1" x14ac:dyDescent="0.3">
      <c r="A25" s="14" t="s">
        <v>1027</v>
      </c>
      <c r="B25" s="14" t="s">
        <v>53</v>
      </c>
      <c r="C25" s="14" t="s">
        <v>53</v>
      </c>
      <c r="D25" s="15">
        <v>1</v>
      </c>
      <c r="E25" s="16">
        <f>공종별내역서!F709</f>
        <v>0</v>
      </c>
      <c r="F25" s="16">
        <f t="shared" si="0"/>
        <v>0</v>
      </c>
      <c r="G25" s="16">
        <f>공종별내역서!H709</f>
        <v>0</v>
      </c>
      <c r="H25" s="16">
        <f t="shared" si="1"/>
        <v>0</v>
      </c>
      <c r="I25" s="16">
        <f>공종별내역서!J709</f>
        <v>0</v>
      </c>
      <c r="J25" s="16">
        <f t="shared" si="2"/>
        <v>0</v>
      </c>
      <c r="K25" s="16">
        <f t="shared" si="3"/>
        <v>0</v>
      </c>
      <c r="L25" s="16">
        <f t="shared" si="4"/>
        <v>0</v>
      </c>
      <c r="M25" s="14" t="s">
        <v>53</v>
      </c>
      <c r="N25" s="2" t="s">
        <v>1028</v>
      </c>
      <c r="O25" s="2" t="s">
        <v>53</v>
      </c>
      <c r="P25" s="2" t="s">
        <v>83</v>
      </c>
      <c r="Q25" s="2" t="s">
        <v>53</v>
      </c>
      <c r="R25" s="3">
        <v>3</v>
      </c>
      <c r="S25" s="2" t="s">
        <v>53</v>
      </c>
      <c r="T25" s="10"/>
    </row>
    <row r="26" spans="1:20" ht="30" customHeight="1" x14ac:dyDescent="0.3">
      <c r="A26" s="14" t="s">
        <v>1083</v>
      </c>
      <c r="B26" s="14" t="s">
        <v>53</v>
      </c>
      <c r="C26" s="14" t="s">
        <v>53</v>
      </c>
      <c r="D26" s="15">
        <v>1</v>
      </c>
      <c r="E26" s="16">
        <f>공종별내역서!F753</f>
        <v>0</v>
      </c>
      <c r="F26" s="16">
        <f t="shared" si="0"/>
        <v>0</v>
      </c>
      <c r="G26" s="16">
        <f>공종별내역서!H753</f>
        <v>0</v>
      </c>
      <c r="H26" s="16">
        <f t="shared" si="1"/>
        <v>0</v>
      </c>
      <c r="I26" s="16">
        <f>공종별내역서!J753</f>
        <v>0</v>
      </c>
      <c r="J26" s="16">
        <f t="shared" si="2"/>
        <v>0</v>
      </c>
      <c r="K26" s="16">
        <f t="shared" si="3"/>
        <v>0</v>
      </c>
      <c r="L26" s="16">
        <f t="shared" si="4"/>
        <v>0</v>
      </c>
      <c r="M26" s="14" t="s">
        <v>53</v>
      </c>
      <c r="N26" s="2" t="s">
        <v>1084</v>
      </c>
      <c r="O26" s="2" t="s">
        <v>53</v>
      </c>
      <c r="P26" s="2" t="s">
        <v>83</v>
      </c>
      <c r="Q26" s="2" t="s">
        <v>53</v>
      </c>
      <c r="R26" s="3">
        <v>3</v>
      </c>
      <c r="S26" s="2" t="s">
        <v>53</v>
      </c>
      <c r="T26" s="10"/>
    </row>
    <row r="27" spans="1:20" ht="30" customHeight="1" x14ac:dyDescent="0.3">
      <c r="A27" s="14" t="s">
        <v>1112</v>
      </c>
      <c r="B27" s="14" t="s">
        <v>53</v>
      </c>
      <c r="C27" s="14" t="s">
        <v>53</v>
      </c>
      <c r="D27" s="15">
        <v>1</v>
      </c>
      <c r="E27" s="16">
        <f>공종별내역서!F775</f>
        <v>0</v>
      </c>
      <c r="F27" s="16">
        <f t="shared" si="0"/>
        <v>0</v>
      </c>
      <c r="G27" s="16">
        <f>공종별내역서!H775</f>
        <v>0</v>
      </c>
      <c r="H27" s="16">
        <f t="shared" si="1"/>
        <v>0</v>
      </c>
      <c r="I27" s="16">
        <f>공종별내역서!J775</f>
        <v>0</v>
      </c>
      <c r="J27" s="16">
        <f t="shared" si="2"/>
        <v>0</v>
      </c>
      <c r="K27" s="16">
        <f t="shared" si="3"/>
        <v>0</v>
      </c>
      <c r="L27" s="16">
        <f t="shared" si="4"/>
        <v>0</v>
      </c>
      <c r="M27" s="14" t="s">
        <v>53</v>
      </c>
      <c r="N27" s="2" t="s">
        <v>1113</v>
      </c>
      <c r="O27" s="2" t="s">
        <v>53</v>
      </c>
      <c r="P27" s="2" t="s">
        <v>83</v>
      </c>
      <c r="Q27" s="2" t="s">
        <v>53</v>
      </c>
      <c r="R27" s="3">
        <v>3</v>
      </c>
      <c r="S27" s="2" t="s">
        <v>53</v>
      </c>
      <c r="T27" s="10"/>
    </row>
    <row r="28" spans="1:20" ht="30" customHeight="1" x14ac:dyDescent="0.3">
      <c r="A28" s="14" t="s">
        <v>1129</v>
      </c>
      <c r="B28" s="14" t="s">
        <v>53</v>
      </c>
      <c r="C28" s="14" t="s">
        <v>53</v>
      </c>
      <c r="D28" s="15">
        <v>1</v>
      </c>
      <c r="E28" s="16">
        <f>공종별내역서!F797</f>
        <v>0</v>
      </c>
      <c r="F28" s="16">
        <f t="shared" si="0"/>
        <v>0</v>
      </c>
      <c r="G28" s="16">
        <f>공종별내역서!H797</f>
        <v>0</v>
      </c>
      <c r="H28" s="16">
        <f t="shared" si="1"/>
        <v>0</v>
      </c>
      <c r="I28" s="16">
        <f>공종별내역서!J797</f>
        <v>0</v>
      </c>
      <c r="J28" s="16">
        <f t="shared" si="2"/>
        <v>0</v>
      </c>
      <c r="K28" s="16">
        <f t="shared" si="3"/>
        <v>0</v>
      </c>
      <c r="L28" s="16">
        <f t="shared" si="4"/>
        <v>0</v>
      </c>
      <c r="M28" s="14" t="s">
        <v>53</v>
      </c>
      <c r="N28" s="2" t="s">
        <v>1130</v>
      </c>
      <c r="O28" s="2" t="s">
        <v>53</v>
      </c>
      <c r="P28" s="2" t="s">
        <v>83</v>
      </c>
      <c r="Q28" s="2" t="s">
        <v>53</v>
      </c>
      <c r="R28" s="3">
        <v>3</v>
      </c>
      <c r="S28" s="2" t="s">
        <v>53</v>
      </c>
      <c r="T28" s="10"/>
    </row>
    <row r="29" spans="1:20" ht="30" customHeight="1" x14ac:dyDescent="0.3">
      <c r="A29" s="14" t="s">
        <v>1146</v>
      </c>
      <c r="B29" s="14" t="s">
        <v>53</v>
      </c>
      <c r="C29" s="14" t="s">
        <v>53</v>
      </c>
      <c r="D29" s="15">
        <v>1</v>
      </c>
      <c r="E29" s="16">
        <f>공종별내역서!F819</f>
        <v>0</v>
      </c>
      <c r="F29" s="16">
        <f t="shared" si="0"/>
        <v>0</v>
      </c>
      <c r="G29" s="16">
        <f>공종별내역서!H819</f>
        <v>0</v>
      </c>
      <c r="H29" s="16">
        <f t="shared" si="1"/>
        <v>0</v>
      </c>
      <c r="I29" s="16">
        <f>공종별내역서!J819</f>
        <v>0</v>
      </c>
      <c r="J29" s="16">
        <f t="shared" si="2"/>
        <v>0</v>
      </c>
      <c r="K29" s="16">
        <f t="shared" si="3"/>
        <v>0</v>
      </c>
      <c r="L29" s="16">
        <f t="shared" si="4"/>
        <v>0</v>
      </c>
      <c r="M29" s="14" t="s">
        <v>53</v>
      </c>
      <c r="N29" s="2" t="s">
        <v>1147</v>
      </c>
      <c r="O29" s="2" t="s">
        <v>53</v>
      </c>
      <c r="P29" s="2" t="s">
        <v>83</v>
      </c>
      <c r="Q29" s="2" t="s">
        <v>53</v>
      </c>
      <c r="R29" s="3">
        <v>3</v>
      </c>
      <c r="S29" s="2" t="s">
        <v>53</v>
      </c>
      <c r="T29" s="10"/>
    </row>
    <row r="30" spans="1:20" ht="30" customHeight="1" x14ac:dyDescent="0.3">
      <c r="A30" s="14" t="s">
        <v>1215</v>
      </c>
      <c r="B30" s="14" t="s">
        <v>53</v>
      </c>
      <c r="C30" s="14" t="s">
        <v>53</v>
      </c>
      <c r="D30" s="15">
        <v>1</v>
      </c>
      <c r="E30" s="16">
        <f>공종별내역서!F841</f>
        <v>0</v>
      </c>
      <c r="F30" s="16">
        <f t="shared" si="0"/>
        <v>0</v>
      </c>
      <c r="G30" s="16">
        <f>공종별내역서!H841</f>
        <v>0</v>
      </c>
      <c r="H30" s="16">
        <f t="shared" si="1"/>
        <v>0</v>
      </c>
      <c r="I30" s="16">
        <f>공종별내역서!J841</f>
        <v>0</v>
      </c>
      <c r="J30" s="16">
        <f t="shared" si="2"/>
        <v>0</v>
      </c>
      <c r="K30" s="16">
        <f t="shared" si="3"/>
        <v>0</v>
      </c>
      <c r="L30" s="16">
        <f t="shared" si="4"/>
        <v>0</v>
      </c>
      <c r="M30" s="14" t="s">
        <v>53</v>
      </c>
      <c r="N30" s="2" t="s">
        <v>1216</v>
      </c>
      <c r="O30" s="2" t="s">
        <v>53</v>
      </c>
      <c r="P30" s="2" t="s">
        <v>83</v>
      </c>
      <c r="Q30" s="2" t="s">
        <v>53</v>
      </c>
      <c r="R30" s="3">
        <v>3</v>
      </c>
      <c r="S30" s="2" t="s">
        <v>53</v>
      </c>
      <c r="T30" s="10"/>
    </row>
    <row r="31" spans="1:20" ht="30" customHeight="1" x14ac:dyDescent="0.3">
      <c r="A31" s="14" t="s">
        <v>1272</v>
      </c>
      <c r="B31" s="14" t="s">
        <v>53</v>
      </c>
      <c r="C31" s="14" t="s">
        <v>53</v>
      </c>
      <c r="D31" s="15">
        <v>1</v>
      </c>
      <c r="E31" s="16">
        <f>공종별내역서!F863</f>
        <v>0</v>
      </c>
      <c r="F31" s="16">
        <f t="shared" si="0"/>
        <v>0</v>
      </c>
      <c r="G31" s="16">
        <f>공종별내역서!H863</f>
        <v>0</v>
      </c>
      <c r="H31" s="16">
        <f t="shared" si="1"/>
        <v>0</v>
      </c>
      <c r="I31" s="16">
        <f>공종별내역서!J863</f>
        <v>0</v>
      </c>
      <c r="J31" s="16">
        <f t="shared" si="2"/>
        <v>0</v>
      </c>
      <c r="K31" s="16">
        <f t="shared" si="3"/>
        <v>0</v>
      </c>
      <c r="L31" s="16">
        <f t="shared" si="4"/>
        <v>0</v>
      </c>
      <c r="M31" s="14" t="s">
        <v>53</v>
      </c>
      <c r="N31" s="2" t="s">
        <v>1273</v>
      </c>
      <c r="O31" s="2" t="s">
        <v>53</v>
      </c>
      <c r="P31" s="2" t="s">
        <v>54</v>
      </c>
      <c r="Q31" s="2" t="s">
        <v>53</v>
      </c>
      <c r="R31" s="3">
        <v>2</v>
      </c>
      <c r="S31" s="2" t="s">
        <v>53</v>
      </c>
      <c r="T31" s="10"/>
    </row>
    <row r="32" spans="1:20" ht="30" customHeight="1" x14ac:dyDescent="0.3">
      <c r="A32" s="14" t="s">
        <v>1334</v>
      </c>
      <c r="B32" s="14" t="s">
        <v>53</v>
      </c>
      <c r="C32" s="14" t="s">
        <v>53</v>
      </c>
      <c r="D32" s="15">
        <v>1</v>
      </c>
      <c r="E32" s="16">
        <f>공종별내역서!F885</f>
        <v>0</v>
      </c>
      <c r="F32" s="16">
        <f t="shared" si="0"/>
        <v>0</v>
      </c>
      <c r="G32" s="16">
        <f>공종별내역서!H885</f>
        <v>0</v>
      </c>
      <c r="H32" s="16">
        <f t="shared" si="1"/>
        <v>0</v>
      </c>
      <c r="I32" s="16">
        <f>공종별내역서!J885</f>
        <v>0</v>
      </c>
      <c r="J32" s="16">
        <f t="shared" si="2"/>
        <v>0</v>
      </c>
      <c r="K32" s="16">
        <f t="shared" si="3"/>
        <v>0</v>
      </c>
      <c r="L32" s="16">
        <f t="shared" si="4"/>
        <v>0</v>
      </c>
      <c r="M32" s="14" t="s">
        <v>53</v>
      </c>
      <c r="N32" s="2" t="s">
        <v>1335</v>
      </c>
      <c r="O32" s="2" t="s">
        <v>53</v>
      </c>
      <c r="P32" s="2" t="s">
        <v>54</v>
      </c>
      <c r="Q32" s="2" t="s">
        <v>53</v>
      </c>
      <c r="R32" s="3">
        <v>2</v>
      </c>
      <c r="S32" s="2" t="s">
        <v>53</v>
      </c>
      <c r="T32" s="10"/>
    </row>
    <row r="33" spans="1:20" ht="30" customHeight="1" x14ac:dyDescent="0.3">
      <c r="A33" s="14" t="s">
        <v>1357</v>
      </c>
      <c r="B33" s="14" t="s">
        <v>53</v>
      </c>
      <c r="C33" s="14" t="s">
        <v>53</v>
      </c>
      <c r="D33" s="15">
        <v>1</v>
      </c>
      <c r="E33" s="16">
        <f>공종별내역서!F929</f>
        <v>0</v>
      </c>
      <c r="F33" s="16">
        <f t="shared" si="0"/>
        <v>0</v>
      </c>
      <c r="G33" s="16">
        <f>공종별내역서!H929</f>
        <v>0</v>
      </c>
      <c r="H33" s="16">
        <f t="shared" si="1"/>
        <v>0</v>
      </c>
      <c r="I33" s="16">
        <f>공종별내역서!J929</f>
        <v>0</v>
      </c>
      <c r="J33" s="16">
        <f t="shared" si="2"/>
        <v>0</v>
      </c>
      <c r="K33" s="16">
        <f t="shared" si="3"/>
        <v>0</v>
      </c>
      <c r="L33" s="16">
        <f t="shared" si="4"/>
        <v>0</v>
      </c>
      <c r="M33" s="14" t="s">
        <v>53</v>
      </c>
      <c r="N33" s="2" t="s">
        <v>1358</v>
      </c>
      <c r="O33" s="2" t="s">
        <v>53</v>
      </c>
      <c r="P33" s="2" t="s">
        <v>54</v>
      </c>
      <c r="Q33" s="2" t="s">
        <v>53</v>
      </c>
      <c r="R33" s="3">
        <v>2</v>
      </c>
      <c r="S33" s="2" t="s">
        <v>53</v>
      </c>
      <c r="T33" s="10"/>
    </row>
    <row r="34" spans="1:20" ht="30" customHeight="1" x14ac:dyDescent="0.3">
      <c r="A34" s="14" t="s">
        <v>1443</v>
      </c>
      <c r="B34" s="14" t="s">
        <v>53</v>
      </c>
      <c r="C34" s="14" t="s">
        <v>53</v>
      </c>
      <c r="D34" s="15">
        <v>1</v>
      </c>
      <c r="E34" s="16">
        <f>공종별내역서!F951</f>
        <v>0</v>
      </c>
      <c r="F34" s="16">
        <f t="shared" si="0"/>
        <v>0</v>
      </c>
      <c r="G34" s="16">
        <f>공종별내역서!H951</f>
        <v>0</v>
      </c>
      <c r="H34" s="16">
        <f t="shared" si="1"/>
        <v>0</v>
      </c>
      <c r="I34" s="16">
        <f>공종별내역서!J951</f>
        <v>0</v>
      </c>
      <c r="J34" s="16">
        <f t="shared" si="2"/>
        <v>0</v>
      </c>
      <c r="K34" s="16">
        <f t="shared" si="3"/>
        <v>0</v>
      </c>
      <c r="L34" s="16">
        <f t="shared" si="4"/>
        <v>0</v>
      </c>
      <c r="M34" s="14" t="s">
        <v>53</v>
      </c>
      <c r="N34" s="2" t="s">
        <v>1444</v>
      </c>
      <c r="O34" s="2" t="s">
        <v>53</v>
      </c>
      <c r="P34" s="2" t="s">
        <v>53</v>
      </c>
      <c r="Q34" s="2" t="s">
        <v>1445</v>
      </c>
      <c r="R34" s="3">
        <v>2</v>
      </c>
      <c r="S34" s="2" t="s">
        <v>53</v>
      </c>
      <c r="T34" s="10">
        <f>L34*1</f>
        <v>0</v>
      </c>
    </row>
    <row r="35" spans="1:20" ht="30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T35" s="9"/>
    </row>
    <row r="36" spans="1:20" ht="30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T36" s="9"/>
    </row>
    <row r="37" spans="1:20" ht="30" customHeight="1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T37" s="9"/>
    </row>
    <row r="38" spans="1:20" ht="30" customHeight="1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T38" s="9"/>
    </row>
    <row r="39" spans="1:20" ht="30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T39" s="9"/>
    </row>
    <row r="40" spans="1:20" ht="30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T40" s="9"/>
    </row>
    <row r="41" spans="1:20" ht="30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T41" s="9"/>
    </row>
    <row r="42" spans="1:20" ht="30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T42" s="9"/>
    </row>
    <row r="43" spans="1:20" ht="30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T43" s="9"/>
    </row>
    <row r="44" spans="1:20" ht="30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T44" s="9"/>
    </row>
    <row r="45" spans="1:20" ht="30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T45" s="9"/>
    </row>
    <row r="46" spans="1:20" ht="30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T46" s="9"/>
    </row>
    <row r="47" spans="1:20" ht="30" customHeight="1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T47" s="9"/>
    </row>
    <row r="48" spans="1:20" ht="30" customHeight="1" x14ac:dyDescent="0.3">
      <c r="A48" s="14" t="s">
        <v>80</v>
      </c>
      <c r="B48" s="15"/>
      <c r="C48" s="15"/>
      <c r="D48" s="15"/>
      <c r="E48" s="15"/>
      <c r="F48" s="16">
        <f>F5</f>
        <v>0</v>
      </c>
      <c r="G48" s="15"/>
      <c r="H48" s="16">
        <f>H5</f>
        <v>0</v>
      </c>
      <c r="I48" s="15"/>
      <c r="J48" s="16">
        <f>J5</f>
        <v>0</v>
      </c>
      <c r="K48" s="15"/>
      <c r="L48" s="16">
        <f>L5</f>
        <v>0</v>
      </c>
      <c r="M48" s="15"/>
      <c r="T48" s="9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0C89-04E3-4B7B-8036-F6D42F94B363}">
  <sheetPr>
    <pageSetUpPr fitToPage="1"/>
  </sheetPr>
  <dimension ref="A1:AV951"/>
  <sheetViews>
    <sheetView tabSelected="1" view="pageBreakPreview" topLeftCell="A891" zoomScale="85" zoomScaleNormal="100" zoomScaleSheetLayoutView="85" workbookViewId="0">
      <selection activeCell="A895" sqref="A89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48" ht="30" customHeight="1" x14ac:dyDescent="0.3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/>
      <c r="G3" s="27" t="s">
        <v>9</v>
      </c>
      <c r="H3" s="27"/>
      <c r="I3" s="27" t="s">
        <v>10</v>
      </c>
      <c r="J3" s="27"/>
      <c r="K3" s="27" t="s">
        <v>11</v>
      </c>
      <c r="L3" s="27"/>
      <c r="M3" s="27" t="s">
        <v>12</v>
      </c>
      <c r="N3" s="29" t="s">
        <v>21</v>
      </c>
      <c r="O3" s="29" t="s">
        <v>14</v>
      </c>
      <c r="P3" s="29" t="s">
        <v>22</v>
      </c>
      <c r="Q3" s="29" t="s">
        <v>13</v>
      </c>
      <c r="R3" s="29" t="s">
        <v>23</v>
      </c>
      <c r="S3" s="29" t="s">
        <v>24</v>
      </c>
      <c r="T3" s="29" t="s">
        <v>25</v>
      </c>
      <c r="U3" s="29" t="s">
        <v>26</v>
      </c>
      <c r="V3" s="29" t="s">
        <v>27</v>
      </c>
      <c r="W3" s="29" t="s">
        <v>28</v>
      </c>
      <c r="X3" s="29" t="s">
        <v>29</v>
      </c>
      <c r="Y3" s="29" t="s">
        <v>30</v>
      </c>
      <c r="Z3" s="29" t="s">
        <v>31</v>
      </c>
      <c r="AA3" s="29" t="s">
        <v>32</v>
      </c>
      <c r="AB3" s="29" t="s">
        <v>33</v>
      </c>
      <c r="AC3" s="29" t="s">
        <v>34</v>
      </c>
      <c r="AD3" s="29" t="s">
        <v>35</v>
      </c>
      <c r="AE3" s="29" t="s">
        <v>36</v>
      </c>
      <c r="AF3" s="29" t="s">
        <v>37</v>
      </c>
      <c r="AG3" s="29" t="s">
        <v>38</v>
      </c>
      <c r="AH3" s="29" t="s">
        <v>39</v>
      </c>
      <c r="AI3" s="29" t="s">
        <v>40</v>
      </c>
      <c r="AJ3" s="29" t="s">
        <v>41</v>
      </c>
      <c r="AK3" s="29" t="s">
        <v>42</v>
      </c>
      <c r="AL3" s="29" t="s">
        <v>43</v>
      </c>
      <c r="AM3" s="29" t="s">
        <v>44</v>
      </c>
      <c r="AN3" s="29" t="s">
        <v>45</v>
      </c>
      <c r="AO3" s="29" t="s">
        <v>46</v>
      </c>
      <c r="AP3" s="29" t="s">
        <v>47</v>
      </c>
      <c r="AQ3" s="29" t="s">
        <v>48</v>
      </c>
      <c r="AR3" s="29" t="s">
        <v>49</v>
      </c>
      <c r="AS3" s="29" t="s">
        <v>16</v>
      </c>
      <c r="AT3" s="29" t="s">
        <v>17</v>
      </c>
      <c r="AU3" s="29" t="s">
        <v>50</v>
      </c>
      <c r="AV3" s="29" t="s">
        <v>51</v>
      </c>
    </row>
    <row r="4" spans="1:48" ht="30" customHeight="1" x14ac:dyDescent="0.3">
      <c r="A4" s="28"/>
      <c r="B4" s="28"/>
      <c r="C4" s="28"/>
      <c r="D4" s="28"/>
      <c r="E4" s="19" t="s">
        <v>7</v>
      </c>
      <c r="F4" s="19" t="s">
        <v>8</v>
      </c>
      <c r="G4" s="19" t="s">
        <v>7</v>
      </c>
      <c r="H4" s="19" t="s">
        <v>8</v>
      </c>
      <c r="I4" s="19" t="s">
        <v>7</v>
      </c>
      <c r="J4" s="19" t="s">
        <v>8</v>
      </c>
      <c r="K4" s="19" t="s">
        <v>7</v>
      </c>
      <c r="L4" s="19" t="s">
        <v>8</v>
      </c>
      <c r="M4" s="28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</row>
    <row r="5" spans="1:48" ht="30" customHeight="1" x14ac:dyDescent="0.3">
      <c r="A5" s="14" t="s">
        <v>55</v>
      </c>
      <c r="B5" s="14" t="s">
        <v>53</v>
      </c>
      <c r="C5" s="15"/>
      <c r="D5" s="15"/>
      <c r="E5" s="16"/>
      <c r="F5" s="16"/>
      <c r="G5" s="16"/>
      <c r="H5" s="16"/>
      <c r="I5" s="16"/>
      <c r="J5" s="16"/>
      <c r="K5" s="16"/>
      <c r="L5" s="16"/>
      <c r="M5" s="15"/>
      <c r="N5" s="3"/>
      <c r="O5" s="3"/>
      <c r="P5" s="3"/>
      <c r="Q5" s="2" t="s">
        <v>56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4" t="s">
        <v>57</v>
      </c>
      <c r="B6" s="14" t="s">
        <v>58</v>
      </c>
      <c r="C6" s="14" t="s">
        <v>59</v>
      </c>
      <c r="D6" s="15">
        <v>2876.8</v>
      </c>
      <c r="E6" s="16"/>
      <c r="F6" s="16">
        <f>TRUNC(E6*D6, 0)</f>
        <v>0</v>
      </c>
      <c r="G6" s="16"/>
      <c r="H6" s="16">
        <f>TRUNC(G6*D6, 0)</f>
        <v>0</v>
      </c>
      <c r="I6" s="16"/>
      <c r="J6" s="16">
        <f>TRUNC(I6*D6, 0)</f>
        <v>0</v>
      </c>
      <c r="K6" s="16">
        <f t="shared" ref="K6:L10" si="0">TRUNC(E6+G6+I6, 0)</f>
        <v>0</v>
      </c>
      <c r="L6" s="16">
        <f t="shared" si="0"/>
        <v>0</v>
      </c>
      <c r="M6" s="14"/>
      <c r="N6" s="2" t="s">
        <v>60</v>
      </c>
      <c r="O6" s="2" t="s">
        <v>53</v>
      </c>
      <c r="P6" s="2" t="s">
        <v>53</v>
      </c>
      <c r="Q6" s="2" t="s">
        <v>56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53</v>
      </c>
      <c r="AS6" s="2" t="s">
        <v>53</v>
      </c>
      <c r="AT6" s="3"/>
      <c r="AU6" s="2" t="s">
        <v>63</v>
      </c>
      <c r="AV6" s="3">
        <v>952</v>
      </c>
    </row>
    <row r="7" spans="1:48" ht="30" customHeight="1" x14ac:dyDescent="0.3">
      <c r="A7" s="14" t="s">
        <v>64</v>
      </c>
      <c r="B7" s="14" t="s">
        <v>65</v>
      </c>
      <c r="C7" s="14" t="s">
        <v>59</v>
      </c>
      <c r="D7" s="15">
        <v>2876.8</v>
      </c>
      <c r="E7" s="16"/>
      <c r="F7" s="16">
        <f>TRUNC(E7*D7, 0)</f>
        <v>0</v>
      </c>
      <c r="G7" s="16"/>
      <c r="H7" s="16">
        <f>TRUNC(G7*D7, 0)</f>
        <v>0</v>
      </c>
      <c r="I7" s="16"/>
      <c r="J7" s="16">
        <f>TRUNC(I7*D7, 0)</f>
        <v>0</v>
      </c>
      <c r="K7" s="16">
        <f t="shared" si="0"/>
        <v>0</v>
      </c>
      <c r="L7" s="16">
        <f t="shared" si="0"/>
        <v>0</v>
      </c>
      <c r="M7" s="14"/>
      <c r="N7" s="2" t="s">
        <v>66</v>
      </c>
      <c r="O7" s="2" t="s">
        <v>53</v>
      </c>
      <c r="P7" s="2" t="s">
        <v>53</v>
      </c>
      <c r="Q7" s="2" t="s">
        <v>56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53</v>
      </c>
      <c r="AS7" s="2" t="s">
        <v>53</v>
      </c>
      <c r="AT7" s="3"/>
      <c r="AU7" s="2" t="s">
        <v>67</v>
      </c>
      <c r="AV7" s="3">
        <v>4</v>
      </c>
    </row>
    <row r="8" spans="1:48" ht="30" customHeight="1" x14ac:dyDescent="0.3">
      <c r="A8" s="14" t="s">
        <v>68</v>
      </c>
      <c r="B8" s="14" t="s">
        <v>69</v>
      </c>
      <c r="C8" s="14" t="s">
        <v>59</v>
      </c>
      <c r="D8" s="15">
        <v>2876.8</v>
      </c>
      <c r="E8" s="16"/>
      <c r="F8" s="16">
        <f>TRUNC(E8*D8, 0)</f>
        <v>0</v>
      </c>
      <c r="G8" s="16"/>
      <c r="H8" s="16">
        <f>TRUNC(G8*D8, 0)</f>
        <v>0</v>
      </c>
      <c r="I8" s="16"/>
      <c r="J8" s="16">
        <f>TRUNC(I8*D8, 0)</f>
        <v>0</v>
      </c>
      <c r="K8" s="16">
        <f t="shared" si="0"/>
        <v>0</v>
      </c>
      <c r="L8" s="16">
        <f t="shared" si="0"/>
        <v>0</v>
      </c>
      <c r="M8" s="14"/>
      <c r="N8" s="2" t="s">
        <v>70</v>
      </c>
      <c r="O8" s="2" t="s">
        <v>53</v>
      </c>
      <c r="P8" s="2" t="s">
        <v>53</v>
      </c>
      <c r="Q8" s="2" t="s">
        <v>56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53</v>
      </c>
      <c r="AS8" s="2" t="s">
        <v>53</v>
      </c>
      <c r="AT8" s="3"/>
      <c r="AU8" s="2" t="s">
        <v>71</v>
      </c>
      <c r="AV8" s="3">
        <v>947</v>
      </c>
    </row>
    <row r="9" spans="1:48" ht="30" customHeight="1" x14ac:dyDescent="0.3">
      <c r="A9" s="14" t="s">
        <v>72</v>
      </c>
      <c r="B9" s="14" t="s">
        <v>53</v>
      </c>
      <c r="C9" s="14" t="s">
        <v>59</v>
      </c>
      <c r="D9" s="15">
        <v>2876.8</v>
      </c>
      <c r="E9" s="16"/>
      <c r="F9" s="16">
        <f>TRUNC(E9*D9, 0)</f>
        <v>0</v>
      </c>
      <c r="G9" s="16"/>
      <c r="H9" s="16">
        <f>TRUNC(G9*D9, 0)</f>
        <v>0</v>
      </c>
      <c r="I9" s="16"/>
      <c r="J9" s="16">
        <f>TRUNC(I9*D9, 0)</f>
        <v>0</v>
      </c>
      <c r="K9" s="16">
        <f t="shared" si="0"/>
        <v>0</v>
      </c>
      <c r="L9" s="16">
        <f t="shared" si="0"/>
        <v>0</v>
      </c>
      <c r="M9" s="14"/>
      <c r="N9" s="2" t="s">
        <v>73</v>
      </c>
      <c r="O9" s="2" t="s">
        <v>53</v>
      </c>
      <c r="P9" s="2" t="s">
        <v>53</v>
      </c>
      <c r="Q9" s="2" t="s">
        <v>56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53</v>
      </c>
      <c r="AS9" s="2" t="s">
        <v>53</v>
      </c>
      <c r="AT9" s="3"/>
      <c r="AU9" s="2" t="s">
        <v>74</v>
      </c>
      <c r="AV9" s="3">
        <v>6</v>
      </c>
    </row>
    <row r="10" spans="1:48" ht="30" customHeight="1" x14ac:dyDescent="0.3">
      <c r="A10" s="14" t="s">
        <v>75</v>
      </c>
      <c r="B10" s="14" t="s">
        <v>76</v>
      </c>
      <c r="C10" s="14" t="s">
        <v>77</v>
      </c>
      <c r="D10" s="15">
        <v>20</v>
      </c>
      <c r="E10" s="16"/>
      <c r="F10" s="16">
        <f>TRUNC(E10*D10, 0)</f>
        <v>0</v>
      </c>
      <c r="G10" s="16"/>
      <c r="H10" s="16">
        <f>TRUNC(G10*D10, 0)</f>
        <v>0</v>
      </c>
      <c r="I10" s="16"/>
      <c r="J10" s="16">
        <f>TRUNC(I10*D10, 0)</f>
        <v>0</v>
      </c>
      <c r="K10" s="16">
        <f t="shared" si="0"/>
        <v>0</v>
      </c>
      <c r="L10" s="16">
        <f t="shared" si="0"/>
        <v>0</v>
      </c>
      <c r="M10" s="14"/>
      <c r="N10" s="2" t="s">
        <v>78</v>
      </c>
      <c r="O10" s="2" t="s">
        <v>53</v>
      </c>
      <c r="P10" s="2" t="s">
        <v>53</v>
      </c>
      <c r="Q10" s="2" t="s">
        <v>56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53</v>
      </c>
      <c r="AS10" s="2" t="s">
        <v>53</v>
      </c>
      <c r="AT10" s="3"/>
      <c r="AU10" s="2" t="s">
        <v>79</v>
      </c>
      <c r="AV10" s="3">
        <v>953</v>
      </c>
    </row>
    <row r="11" spans="1:48" ht="30" customHeight="1" x14ac:dyDescent="0.3">
      <c r="A11" s="15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5"/>
      <c r="Q11" s="1" t="s">
        <v>56</v>
      </c>
    </row>
    <row r="12" spans="1:48" ht="30" customHeight="1" x14ac:dyDescent="0.3">
      <c r="A12" s="15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5"/>
      <c r="Q12" s="1" t="s">
        <v>56</v>
      </c>
    </row>
    <row r="13" spans="1:48" ht="30" customHeight="1" x14ac:dyDescent="0.3">
      <c r="A13" s="15"/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5"/>
      <c r="Q13" s="1" t="s">
        <v>56</v>
      </c>
    </row>
    <row r="14" spans="1:48" ht="30" customHeight="1" x14ac:dyDescent="0.3">
      <c r="A14" s="15"/>
      <c r="B14" s="15"/>
      <c r="C14" s="15"/>
      <c r="D14" s="15"/>
      <c r="E14" s="16"/>
      <c r="F14" s="16"/>
      <c r="G14" s="16"/>
      <c r="H14" s="16"/>
      <c r="I14" s="16"/>
      <c r="J14" s="16"/>
      <c r="K14" s="16"/>
      <c r="L14" s="16"/>
      <c r="M14" s="15"/>
      <c r="Q14" s="1" t="s">
        <v>56</v>
      </c>
    </row>
    <row r="15" spans="1:48" ht="30" customHeight="1" x14ac:dyDescent="0.3">
      <c r="A15" s="15"/>
      <c r="B15" s="15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5"/>
      <c r="Q15" s="1" t="s">
        <v>56</v>
      </c>
    </row>
    <row r="16" spans="1:48" ht="30" customHeight="1" x14ac:dyDescent="0.3">
      <c r="A16" s="15"/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5"/>
      <c r="Q16" s="1" t="s">
        <v>56</v>
      </c>
    </row>
    <row r="17" spans="1:48" ht="30" customHeight="1" x14ac:dyDescent="0.3">
      <c r="A17" s="15"/>
      <c r="B17" s="15"/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5"/>
      <c r="Q17" s="1" t="s">
        <v>56</v>
      </c>
    </row>
    <row r="18" spans="1:48" ht="30" customHeight="1" x14ac:dyDescent="0.3">
      <c r="A18" s="15"/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5"/>
      <c r="Q18" s="1" t="s">
        <v>56</v>
      </c>
    </row>
    <row r="19" spans="1:48" ht="30" customHeight="1" x14ac:dyDescent="0.3">
      <c r="A19" s="15"/>
      <c r="B19" s="15"/>
      <c r="C19" s="15"/>
      <c r="D19" s="15"/>
      <c r="E19" s="16"/>
      <c r="F19" s="16"/>
      <c r="G19" s="16"/>
      <c r="H19" s="16"/>
      <c r="I19" s="16"/>
      <c r="J19" s="16"/>
      <c r="K19" s="16"/>
      <c r="L19" s="16"/>
      <c r="M19" s="15"/>
      <c r="Q19" s="1" t="s">
        <v>56</v>
      </c>
    </row>
    <row r="20" spans="1:48" ht="30" customHeight="1" x14ac:dyDescent="0.3">
      <c r="A20" s="15"/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16"/>
      <c r="M20" s="15"/>
      <c r="Q20" s="1" t="s">
        <v>56</v>
      </c>
    </row>
    <row r="21" spans="1:48" ht="30" customHeight="1" x14ac:dyDescent="0.3">
      <c r="A21" s="15"/>
      <c r="B21" s="15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5"/>
      <c r="Q21" s="1" t="s">
        <v>56</v>
      </c>
    </row>
    <row r="22" spans="1:48" ht="30" customHeight="1" x14ac:dyDescent="0.3">
      <c r="A22" s="15"/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5"/>
      <c r="Q22" s="1" t="s">
        <v>56</v>
      </c>
    </row>
    <row r="23" spans="1:48" ht="30" customHeight="1" x14ac:dyDescent="0.3">
      <c r="A23" s="15"/>
      <c r="B23" s="15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5"/>
      <c r="Q23" s="1" t="s">
        <v>56</v>
      </c>
    </row>
    <row r="24" spans="1:48" ht="30" customHeight="1" x14ac:dyDescent="0.3">
      <c r="A24" s="15"/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5"/>
      <c r="Q24" s="1" t="s">
        <v>56</v>
      </c>
    </row>
    <row r="25" spans="1:48" ht="30" customHeight="1" x14ac:dyDescent="0.3">
      <c r="A25" s="15"/>
      <c r="B25" s="15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5"/>
      <c r="Q25" s="1" t="s">
        <v>56</v>
      </c>
    </row>
    <row r="26" spans="1:48" ht="30" customHeight="1" x14ac:dyDescent="0.3">
      <c r="A26" s="14" t="s">
        <v>80</v>
      </c>
      <c r="B26" s="15"/>
      <c r="C26" s="15"/>
      <c r="D26" s="15"/>
      <c r="E26" s="16"/>
      <c r="F26" s="16">
        <f>SUMIF(Q6:Q25,"0101",F6:F25)</f>
        <v>0</v>
      </c>
      <c r="G26" s="16"/>
      <c r="H26" s="16">
        <f>SUMIF(Q6:Q25,"0101",H6:H25)</f>
        <v>0</v>
      </c>
      <c r="I26" s="16"/>
      <c r="J26" s="16">
        <f>SUMIF(Q6:Q25,"0101",J6:J25)</f>
        <v>0</v>
      </c>
      <c r="K26" s="16"/>
      <c r="L26" s="16">
        <f>SUMIF(Q6:Q25,"0101",L6:L25)</f>
        <v>0</v>
      </c>
      <c r="M26" s="15"/>
      <c r="N26" t="s">
        <v>81</v>
      </c>
    </row>
    <row r="27" spans="1:48" ht="30" customHeight="1" x14ac:dyDescent="0.3">
      <c r="A27" s="14" t="s">
        <v>84</v>
      </c>
      <c r="B27" s="14" t="s">
        <v>53</v>
      </c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5"/>
      <c r="N27" s="3"/>
      <c r="O27" s="3"/>
      <c r="P27" s="3"/>
      <c r="Q27" s="2" t="s">
        <v>85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4" t="s">
        <v>86</v>
      </c>
      <c r="B28" s="14" t="s">
        <v>87</v>
      </c>
      <c r="C28" s="14" t="s">
        <v>59</v>
      </c>
      <c r="D28" s="15">
        <v>2641.1</v>
      </c>
      <c r="E28" s="16"/>
      <c r="F28" s="16">
        <f t="shared" ref="F28:F45" si="1">TRUNC(E28*D28, 0)</f>
        <v>0</v>
      </c>
      <c r="G28" s="16"/>
      <c r="H28" s="16">
        <f t="shared" ref="H28:H45" si="2">TRUNC(G28*D28, 0)</f>
        <v>0</v>
      </c>
      <c r="I28" s="16"/>
      <c r="J28" s="16">
        <f t="shared" ref="J28:J45" si="3">TRUNC(I28*D28, 0)</f>
        <v>0</v>
      </c>
      <c r="K28" s="16">
        <f t="shared" ref="K28:K45" si="4">TRUNC(E28+G28+I28, 0)</f>
        <v>0</v>
      </c>
      <c r="L28" s="16">
        <f t="shared" ref="L28:L45" si="5">TRUNC(F28+H28+J28, 0)</f>
        <v>0</v>
      </c>
      <c r="M28" s="14"/>
      <c r="N28" s="2" t="s">
        <v>88</v>
      </c>
      <c r="O28" s="2" t="s">
        <v>53</v>
      </c>
      <c r="P28" s="2" t="s">
        <v>53</v>
      </c>
      <c r="Q28" s="2" t="s">
        <v>85</v>
      </c>
      <c r="R28" s="2" t="s">
        <v>61</v>
      </c>
      <c r="S28" s="2" t="s">
        <v>62</v>
      </c>
      <c r="T28" s="2" t="s">
        <v>62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53</v>
      </c>
      <c r="AS28" s="2" t="s">
        <v>53</v>
      </c>
      <c r="AT28" s="3"/>
      <c r="AU28" s="2" t="s">
        <v>89</v>
      </c>
      <c r="AV28" s="3">
        <v>11</v>
      </c>
    </row>
    <row r="29" spans="1:48" ht="30" customHeight="1" x14ac:dyDescent="0.3">
      <c r="A29" s="14" t="s">
        <v>90</v>
      </c>
      <c r="B29" s="14" t="s">
        <v>91</v>
      </c>
      <c r="C29" s="14" t="s">
        <v>92</v>
      </c>
      <c r="D29" s="15">
        <v>264.2</v>
      </c>
      <c r="E29" s="16"/>
      <c r="F29" s="16">
        <f t="shared" si="1"/>
        <v>0</v>
      </c>
      <c r="G29" s="16"/>
      <c r="H29" s="16">
        <f t="shared" si="2"/>
        <v>0</v>
      </c>
      <c r="I29" s="16"/>
      <c r="J29" s="16">
        <f t="shared" si="3"/>
        <v>0</v>
      </c>
      <c r="K29" s="16">
        <f t="shared" si="4"/>
        <v>0</v>
      </c>
      <c r="L29" s="16">
        <f t="shared" si="5"/>
        <v>0</v>
      </c>
      <c r="M29" s="14"/>
      <c r="N29" s="2" t="s">
        <v>93</v>
      </c>
      <c r="O29" s="2" t="s">
        <v>53</v>
      </c>
      <c r="P29" s="2" t="s">
        <v>53</v>
      </c>
      <c r="Q29" s="2" t="s">
        <v>85</v>
      </c>
      <c r="R29" s="2" t="s">
        <v>61</v>
      </c>
      <c r="S29" s="2" t="s">
        <v>62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53</v>
      </c>
      <c r="AS29" s="2" t="s">
        <v>53</v>
      </c>
      <c r="AT29" s="3"/>
      <c r="AU29" s="2" t="s">
        <v>94</v>
      </c>
      <c r="AV29" s="3">
        <v>12</v>
      </c>
    </row>
    <row r="30" spans="1:48" ht="30" customHeight="1" x14ac:dyDescent="0.3">
      <c r="A30" s="14" t="s">
        <v>86</v>
      </c>
      <c r="B30" s="14" t="s">
        <v>95</v>
      </c>
      <c r="C30" s="14" t="s">
        <v>59</v>
      </c>
      <c r="D30" s="15">
        <v>128.9</v>
      </c>
      <c r="E30" s="16"/>
      <c r="F30" s="16">
        <f t="shared" si="1"/>
        <v>0</v>
      </c>
      <c r="G30" s="16"/>
      <c r="H30" s="16">
        <f t="shared" si="2"/>
        <v>0</v>
      </c>
      <c r="I30" s="16"/>
      <c r="J30" s="16">
        <f t="shared" si="3"/>
        <v>0</v>
      </c>
      <c r="K30" s="16">
        <f t="shared" si="4"/>
        <v>0</v>
      </c>
      <c r="L30" s="16">
        <f t="shared" si="5"/>
        <v>0</v>
      </c>
      <c r="M30" s="14"/>
      <c r="N30" s="2" t="s">
        <v>96</v>
      </c>
      <c r="O30" s="2" t="s">
        <v>53</v>
      </c>
      <c r="P30" s="2" t="s">
        <v>53</v>
      </c>
      <c r="Q30" s="2" t="s">
        <v>85</v>
      </c>
      <c r="R30" s="2" t="s">
        <v>61</v>
      </c>
      <c r="S30" s="2" t="s">
        <v>62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53</v>
      </c>
      <c r="AS30" s="2" t="s">
        <v>53</v>
      </c>
      <c r="AT30" s="3"/>
      <c r="AU30" s="2" t="s">
        <v>97</v>
      </c>
      <c r="AV30" s="3">
        <v>795</v>
      </c>
    </row>
    <row r="31" spans="1:48" ht="30" customHeight="1" x14ac:dyDescent="0.3">
      <c r="A31" s="14" t="s">
        <v>86</v>
      </c>
      <c r="B31" s="14" t="s">
        <v>98</v>
      </c>
      <c r="C31" s="14" t="s">
        <v>59</v>
      </c>
      <c r="D31" s="15">
        <v>38.799999999999997</v>
      </c>
      <c r="E31" s="16"/>
      <c r="F31" s="16">
        <f t="shared" si="1"/>
        <v>0</v>
      </c>
      <c r="G31" s="16"/>
      <c r="H31" s="16">
        <f t="shared" si="2"/>
        <v>0</v>
      </c>
      <c r="I31" s="16"/>
      <c r="J31" s="16">
        <f t="shared" si="3"/>
        <v>0</v>
      </c>
      <c r="K31" s="16">
        <f t="shared" si="4"/>
        <v>0</v>
      </c>
      <c r="L31" s="16">
        <f t="shared" si="5"/>
        <v>0</v>
      </c>
      <c r="M31" s="14"/>
      <c r="N31" s="2" t="s">
        <v>99</v>
      </c>
      <c r="O31" s="2" t="s">
        <v>53</v>
      </c>
      <c r="P31" s="2" t="s">
        <v>53</v>
      </c>
      <c r="Q31" s="2" t="s">
        <v>85</v>
      </c>
      <c r="R31" s="2" t="s">
        <v>61</v>
      </c>
      <c r="S31" s="2" t="s">
        <v>62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53</v>
      </c>
      <c r="AS31" s="2" t="s">
        <v>53</v>
      </c>
      <c r="AT31" s="3"/>
      <c r="AU31" s="2" t="s">
        <v>100</v>
      </c>
      <c r="AV31" s="3">
        <v>13</v>
      </c>
    </row>
    <row r="32" spans="1:48" ht="30" customHeight="1" x14ac:dyDescent="0.3">
      <c r="A32" s="14" t="s">
        <v>101</v>
      </c>
      <c r="B32" s="14" t="s">
        <v>102</v>
      </c>
      <c r="C32" s="14" t="s">
        <v>59</v>
      </c>
      <c r="D32" s="15">
        <v>1391</v>
      </c>
      <c r="E32" s="16"/>
      <c r="F32" s="16">
        <f t="shared" si="1"/>
        <v>0</v>
      </c>
      <c r="G32" s="16"/>
      <c r="H32" s="16">
        <f t="shared" si="2"/>
        <v>0</v>
      </c>
      <c r="I32" s="16"/>
      <c r="J32" s="16">
        <f t="shared" si="3"/>
        <v>0</v>
      </c>
      <c r="K32" s="16">
        <f t="shared" si="4"/>
        <v>0</v>
      </c>
      <c r="L32" s="16">
        <f t="shared" si="5"/>
        <v>0</v>
      </c>
      <c r="M32" s="14"/>
      <c r="N32" s="2" t="s">
        <v>103</v>
      </c>
      <c r="O32" s="2" t="s">
        <v>53</v>
      </c>
      <c r="P32" s="2" t="s">
        <v>53</v>
      </c>
      <c r="Q32" s="2" t="s">
        <v>85</v>
      </c>
      <c r="R32" s="2" t="s">
        <v>61</v>
      </c>
      <c r="S32" s="2" t="s">
        <v>62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53</v>
      </c>
      <c r="AS32" s="2" t="s">
        <v>53</v>
      </c>
      <c r="AT32" s="3"/>
      <c r="AU32" s="2" t="s">
        <v>104</v>
      </c>
      <c r="AV32" s="3">
        <v>14</v>
      </c>
    </row>
    <row r="33" spans="1:48" ht="30" customHeight="1" x14ac:dyDescent="0.3">
      <c r="A33" s="14" t="s">
        <v>101</v>
      </c>
      <c r="B33" s="14" t="s">
        <v>105</v>
      </c>
      <c r="C33" s="14" t="s">
        <v>59</v>
      </c>
      <c r="D33" s="15">
        <v>10.8</v>
      </c>
      <c r="E33" s="16"/>
      <c r="F33" s="16">
        <f t="shared" si="1"/>
        <v>0</v>
      </c>
      <c r="G33" s="16"/>
      <c r="H33" s="16">
        <f t="shared" si="2"/>
        <v>0</v>
      </c>
      <c r="I33" s="16"/>
      <c r="J33" s="16">
        <f t="shared" si="3"/>
        <v>0</v>
      </c>
      <c r="K33" s="16">
        <f t="shared" si="4"/>
        <v>0</v>
      </c>
      <c r="L33" s="16">
        <f t="shared" si="5"/>
        <v>0</v>
      </c>
      <c r="M33" s="14"/>
      <c r="N33" s="2" t="s">
        <v>106</v>
      </c>
      <c r="O33" s="2" t="s">
        <v>53</v>
      </c>
      <c r="P33" s="2" t="s">
        <v>53</v>
      </c>
      <c r="Q33" s="2" t="s">
        <v>85</v>
      </c>
      <c r="R33" s="2" t="s">
        <v>61</v>
      </c>
      <c r="S33" s="2" t="s">
        <v>62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53</v>
      </c>
      <c r="AS33" s="2" t="s">
        <v>53</v>
      </c>
      <c r="AT33" s="3"/>
      <c r="AU33" s="2" t="s">
        <v>107</v>
      </c>
      <c r="AV33" s="3">
        <v>17</v>
      </c>
    </row>
    <row r="34" spans="1:48" ht="30" customHeight="1" x14ac:dyDescent="0.3">
      <c r="A34" s="14" t="s">
        <v>101</v>
      </c>
      <c r="B34" s="14" t="s">
        <v>108</v>
      </c>
      <c r="C34" s="14" t="s">
        <v>59</v>
      </c>
      <c r="D34" s="15">
        <v>78.3</v>
      </c>
      <c r="E34" s="16"/>
      <c r="F34" s="16">
        <f t="shared" si="1"/>
        <v>0</v>
      </c>
      <c r="G34" s="16"/>
      <c r="H34" s="16">
        <f t="shared" si="2"/>
        <v>0</v>
      </c>
      <c r="I34" s="16"/>
      <c r="J34" s="16">
        <f t="shared" si="3"/>
        <v>0</v>
      </c>
      <c r="K34" s="16">
        <f t="shared" si="4"/>
        <v>0</v>
      </c>
      <c r="L34" s="16">
        <f t="shared" si="5"/>
        <v>0</v>
      </c>
      <c r="M34" s="14"/>
      <c r="N34" s="2" t="s">
        <v>109</v>
      </c>
      <c r="O34" s="2" t="s">
        <v>53</v>
      </c>
      <c r="P34" s="2" t="s">
        <v>53</v>
      </c>
      <c r="Q34" s="2" t="s">
        <v>85</v>
      </c>
      <c r="R34" s="2" t="s">
        <v>61</v>
      </c>
      <c r="S34" s="2" t="s">
        <v>62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53</v>
      </c>
      <c r="AS34" s="2" t="s">
        <v>53</v>
      </c>
      <c r="AT34" s="3"/>
      <c r="AU34" s="2" t="s">
        <v>110</v>
      </c>
      <c r="AV34" s="3">
        <v>18</v>
      </c>
    </row>
    <row r="35" spans="1:48" ht="30" customHeight="1" x14ac:dyDescent="0.3">
      <c r="A35" s="14" t="s">
        <v>111</v>
      </c>
      <c r="B35" s="14" t="s">
        <v>112</v>
      </c>
      <c r="C35" s="14" t="s">
        <v>59</v>
      </c>
      <c r="D35" s="15">
        <v>461.2</v>
      </c>
      <c r="E35" s="16"/>
      <c r="F35" s="16">
        <f t="shared" si="1"/>
        <v>0</v>
      </c>
      <c r="G35" s="16"/>
      <c r="H35" s="16">
        <f t="shared" si="2"/>
        <v>0</v>
      </c>
      <c r="I35" s="16"/>
      <c r="J35" s="16">
        <f t="shared" si="3"/>
        <v>0</v>
      </c>
      <c r="K35" s="16">
        <f t="shared" si="4"/>
        <v>0</v>
      </c>
      <c r="L35" s="16">
        <f t="shared" si="5"/>
        <v>0</v>
      </c>
      <c r="M35" s="14"/>
      <c r="N35" s="2" t="s">
        <v>113</v>
      </c>
      <c r="O35" s="2" t="s">
        <v>53</v>
      </c>
      <c r="P35" s="2" t="s">
        <v>53</v>
      </c>
      <c r="Q35" s="2" t="s">
        <v>85</v>
      </c>
      <c r="R35" s="2" t="s">
        <v>61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53</v>
      </c>
      <c r="AS35" s="2" t="s">
        <v>53</v>
      </c>
      <c r="AT35" s="3"/>
      <c r="AU35" s="2" t="s">
        <v>114</v>
      </c>
      <c r="AV35" s="3">
        <v>796</v>
      </c>
    </row>
    <row r="36" spans="1:48" ht="30" customHeight="1" x14ac:dyDescent="0.3">
      <c r="A36" s="14" t="s">
        <v>115</v>
      </c>
      <c r="B36" s="14" t="s">
        <v>116</v>
      </c>
      <c r="C36" s="14" t="s">
        <v>59</v>
      </c>
      <c r="D36" s="15">
        <v>16.5</v>
      </c>
      <c r="E36" s="16"/>
      <c r="F36" s="16">
        <f t="shared" si="1"/>
        <v>0</v>
      </c>
      <c r="G36" s="16"/>
      <c r="H36" s="16">
        <f t="shared" si="2"/>
        <v>0</v>
      </c>
      <c r="I36" s="16"/>
      <c r="J36" s="16">
        <f t="shared" si="3"/>
        <v>0</v>
      </c>
      <c r="K36" s="16">
        <f t="shared" si="4"/>
        <v>0</v>
      </c>
      <c r="L36" s="16">
        <f t="shared" si="5"/>
        <v>0</v>
      </c>
      <c r="M36" s="14"/>
      <c r="N36" s="2" t="s">
        <v>117</v>
      </c>
      <c r="O36" s="2" t="s">
        <v>53</v>
      </c>
      <c r="P36" s="2" t="s">
        <v>53</v>
      </c>
      <c r="Q36" s="2" t="s">
        <v>85</v>
      </c>
      <c r="R36" s="2" t="s">
        <v>61</v>
      </c>
      <c r="S36" s="2" t="s">
        <v>62</v>
      </c>
      <c r="T36" s="2" t="s">
        <v>62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53</v>
      </c>
      <c r="AS36" s="2" t="s">
        <v>53</v>
      </c>
      <c r="AT36" s="3"/>
      <c r="AU36" s="2" t="s">
        <v>118</v>
      </c>
      <c r="AV36" s="3">
        <v>797</v>
      </c>
    </row>
    <row r="37" spans="1:48" ht="30" customHeight="1" x14ac:dyDescent="0.3">
      <c r="A37" s="14" t="s">
        <v>119</v>
      </c>
      <c r="B37" s="14" t="s">
        <v>120</v>
      </c>
      <c r="C37" s="14" t="s">
        <v>59</v>
      </c>
      <c r="D37" s="15">
        <v>47.5</v>
      </c>
      <c r="E37" s="16"/>
      <c r="F37" s="16">
        <f t="shared" si="1"/>
        <v>0</v>
      </c>
      <c r="G37" s="16"/>
      <c r="H37" s="16">
        <f t="shared" si="2"/>
        <v>0</v>
      </c>
      <c r="I37" s="16"/>
      <c r="J37" s="16">
        <f t="shared" si="3"/>
        <v>0</v>
      </c>
      <c r="K37" s="16">
        <f t="shared" si="4"/>
        <v>0</v>
      </c>
      <c r="L37" s="16">
        <f t="shared" si="5"/>
        <v>0</v>
      </c>
      <c r="M37" s="14"/>
      <c r="N37" s="2" t="s">
        <v>121</v>
      </c>
      <c r="O37" s="2" t="s">
        <v>53</v>
      </c>
      <c r="P37" s="2" t="s">
        <v>53</v>
      </c>
      <c r="Q37" s="2" t="s">
        <v>85</v>
      </c>
      <c r="R37" s="2" t="s">
        <v>61</v>
      </c>
      <c r="S37" s="2" t="s">
        <v>62</v>
      </c>
      <c r="T37" s="2" t="s">
        <v>62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53</v>
      </c>
      <c r="AS37" s="2" t="s">
        <v>53</v>
      </c>
      <c r="AT37" s="3"/>
      <c r="AU37" s="2" t="s">
        <v>122</v>
      </c>
      <c r="AV37" s="3">
        <v>798</v>
      </c>
    </row>
    <row r="38" spans="1:48" ht="30" customHeight="1" x14ac:dyDescent="0.3">
      <c r="A38" s="14" t="s">
        <v>101</v>
      </c>
      <c r="B38" s="14" t="s">
        <v>123</v>
      </c>
      <c r="C38" s="14" t="s">
        <v>59</v>
      </c>
      <c r="D38" s="15">
        <v>15.2</v>
      </c>
      <c r="E38" s="16"/>
      <c r="F38" s="16">
        <f t="shared" si="1"/>
        <v>0</v>
      </c>
      <c r="G38" s="16"/>
      <c r="H38" s="16">
        <f t="shared" si="2"/>
        <v>0</v>
      </c>
      <c r="I38" s="16"/>
      <c r="J38" s="16">
        <f t="shared" si="3"/>
        <v>0</v>
      </c>
      <c r="K38" s="16">
        <f t="shared" si="4"/>
        <v>0</v>
      </c>
      <c r="L38" s="16">
        <f t="shared" si="5"/>
        <v>0</v>
      </c>
      <c r="M38" s="14"/>
      <c r="N38" s="2" t="s">
        <v>124</v>
      </c>
      <c r="O38" s="2" t="s">
        <v>53</v>
      </c>
      <c r="P38" s="2" t="s">
        <v>53</v>
      </c>
      <c r="Q38" s="2" t="s">
        <v>85</v>
      </c>
      <c r="R38" s="2" t="s">
        <v>61</v>
      </c>
      <c r="S38" s="2" t="s">
        <v>62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53</v>
      </c>
      <c r="AS38" s="2" t="s">
        <v>53</v>
      </c>
      <c r="AT38" s="3"/>
      <c r="AU38" s="2" t="s">
        <v>125</v>
      </c>
      <c r="AV38" s="3">
        <v>15</v>
      </c>
    </row>
    <row r="39" spans="1:48" ht="30" customHeight="1" x14ac:dyDescent="0.3">
      <c r="A39" s="14" t="s">
        <v>101</v>
      </c>
      <c r="B39" s="14" t="s">
        <v>98</v>
      </c>
      <c r="C39" s="14" t="s">
        <v>59</v>
      </c>
      <c r="D39" s="15">
        <v>90.2</v>
      </c>
      <c r="E39" s="16"/>
      <c r="F39" s="16">
        <f t="shared" si="1"/>
        <v>0</v>
      </c>
      <c r="G39" s="16"/>
      <c r="H39" s="16">
        <f t="shared" si="2"/>
        <v>0</v>
      </c>
      <c r="I39" s="16"/>
      <c r="J39" s="16">
        <f t="shared" si="3"/>
        <v>0</v>
      </c>
      <c r="K39" s="16">
        <f t="shared" si="4"/>
        <v>0</v>
      </c>
      <c r="L39" s="16">
        <f t="shared" si="5"/>
        <v>0</v>
      </c>
      <c r="M39" s="14"/>
      <c r="N39" s="2" t="s">
        <v>126</v>
      </c>
      <c r="O39" s="2" t="s">
        <v>53</v>
      </c>
      <c r="P39" s="2" t="s">
        <v>53</v>
      </c>
      <c r="Q39" s="2" t="s">
        <v>85</v>
      </c>
      <c r="R39" s="2" t="s">
        <v>61</v>
      </c>
      <c r="S39" s="2" t="s">
        <v>62</v>
      </c>
      <c r="T39" s="2" t="s">
        <v>62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53</v>
      </c>
      <c r="AS39" s="2" t="s">
        <v>53</v>
      </c>
      <c r="AT39" s="3"/>
      <c r="AU39" s="2" t="s">
        <v>127</v>
      </c>
      <c r="AV39" s="3">
        <v>16</v>
      </c>
    </row>
    <row r="40" spans="1:48" ht="30" customHeight="1" x14ac:dyDescent="0.3">
      <c r="A40" s="14" t="s">
        <v>128</v>
      </c>
      <c r="B40" s="14" t="s">
        <v>129</v>
      </c>
      <c r="C40" s="14" t="s">
        <v>59</v>
      </c>
      <c r="D40" s="15">
        <v>2223.9</v>
      </c>
      <c r="E40" s="16"/>
      <c r="F40" s="16">
        <f t="shared" si="1"/>
        <v>0</v>
      </c>
      <c r="G40" s="16"/>
      <c r="H40" s="16">
        <f t="shared" si="2"/>
        <v>0</v>
      </c>
      <c r="I40" s="16"/>
      <c r="J40" s="16">
        <f t="shared" si="3"/>
        <v>0</v>
      </c>
      <c r="K40" s="16">
        <f t="shared" si="4"/>
        <v>0</v>
      </c>
      <c r="L40" s="16">
        <f t="shared" si="5"/>
        <v>0</v>
      </c>
      <c r="M40" s="14"/>
      <c r="N40" s="2" t="s">
        <v>130</v>
      </c>
      <c r="O40" s="2" t="s">
        <v>53</v>
      </c>
      <c r="P40" s="2" t="s">
        <v>53</v>
      </c>
      <c r="Q40" s="2" t="s">
        <v>85</v>
      </c>
      <c r="R40" s="2" t="s">
        <v>61</v>
      </c>
      <c r="S40" s="2" t="s">
        <v>62</v>
      </c>
      <c r="T40" s="2" t="s">
        <v>62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53</v>
      </c>
      <c r="AS40" s="2" t="s">
        <v>53</v>
      </c>
      <c r="AT40" s="3"/>
      <c r="AU40" s="2" t="s">
        <v>131</v>
      </c>
      <c r="AV40" s="3">
        <v>20</v>
      </c>
    </row>
    <row r="41" spans="1:48" ht="30" customHeight="1" x14ac:dyDescent="0.3">
      <c r="A41" s="14" t="s">
        <v>128</v>
      </c>
      <c r="B41" s="14" t="s">
        <v>132</v>
      </c>
      <c r="C41" s="14" t="s">
        <v>59</v>
      </c>
      <c r="D41" s="15">
        <v>90.7</v>
      </c>
      <c r="E41" s="16"/>
      <c r="F41" s="16">
        <f t="shared" si="1"/>
        <v>0</v>
      </c>
      <c r="G41" s="16"/>
      <c r="H41" s="16">
        <f t="shared" si="2"/>
        <v>0</v>
      </c>
      <c r="I41" s="16"/>
      <c r="J41" s="16">
        <f t="shared" si="3"/>
        <v>0</v>
      </c>
      <c r="K41" s="16">
        <f t="shared" si="4"/>
        <v>0</v>
      </c>
      <c r="L41" s="16">
        <f t="shared" si="5"/>
        <v>0</v>
      </c>
      <c r="M41" s="14"/>
      <c r="N41" s="2" t="s">
        <v>133</v>
      </c>
      <c r="O41" s="2" t="s">
        <v>53</v>
      </c>
      <c r="P41" s="2" t="s">
        <v>53</v>
      </c>
      <c r="Q41" s="2" t="s">
        <v>85</v>
      </c>
      <c r="R41" s="2" t="s">
        <v>61</v>
      </c>
      <c r="S41" s="2" t="s">
        <v>62</v>
      </c>
      <c r="T41" s="2" t="s">
        <v>62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53</v>
      </c>
      <c r="AS41" s="2" t="s">
        <v>53</v>
      </c>
      <c r="AT41" s="3"/>
      <c r="AU41" s="2" t="s">
        <v>134</v>
      </c>
      <c r="AV41" s="3">
        <v>21</v>
      </c>
    </row>
    <row r="42" spans="1:48" ht="30" customHeight="1" x14ac:dyDescent="0.3">
      <c r="A42" s="14" t="s">
        <v>135</v>
      </c>
      <c r="B42" s="14" t="s">
        <v>136</v>
      </c>
      <c r="C42" s="14" t="s">
        <v>137</v>
      </c>
      <c r="D42" s="15">
        <v>2</v>
      </c>
      <c r="E42" s="16"/>
      <c r="F42" s="16">
        <f t="shared" si="1"/>
        <v>0</v>
      </c>
      <c r="G42" s="16"/>
      <c r="H42" s="16">
        <f t="shared" si="2"/>
        <v>0</v>
      </c>
      <c r="I42" s="16"/>
      <c r="J42" s="16">
        <f t="shared" si="3"/>
        <v>0</v>
      </c>
      <c r="K42" s="16">
        <f t="shared" si="4"/>
        <v>0</v>
      </c>
      <c r="L42" s="16">
        <f t="shared" si="5"/>
        <v>0</v>
      </c>
      <c r="M42" s="14"/>
      <c r="N42" s="2" t="s">
        <v>138</v>
      </c>
      <c r="O42" s="2" t="s">
        <v>53</v>
      </c>
      <c r="P42" s="2" t="s">
        <v>53</v>
      </c>
      <c r="Q42" s="2" t="s">
        <v>85</v>
      </c>
      <c r="R42" s="2" t="s">
        <v>61</v>
      </c>
      <c r="S42" s="2" t="s">
        <v>62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53</v>
      </c>
      <c r="AS42" s="2" t="s">
        <v>53</v>
      </c>
      <c r="AT42" s="3"/>
      <c r="AU42" s="2" t="s">
        <v>139</v>
      </c>
      <c r="AV42" s="3">
        <v>909</v>
      </c>
    </row>
    <row r="43" spans="1:48" ht="30" customHeight="1" x14ac:dyDescent="0.3">
      <c r="A43" s="14" t="s">
        <v>135</v>
      </c>
      <c r="B43" s="14" t="s">
        <v>140</v>
      </c>
      <c r="C43" s="14" t="s">
        <v>137</v>
      </c>
      <c r="D43" s="15">
        <v>3</v>
      </c>
      <c r="E43" s="16"/>
      <c r="F43" s="16">
        <f t="shared" si="1"/>
        <v>0</v>
      </c>
      <c r="G43" s="16"/>
      <c r="H43" s="16">
        <f t="shared" si="2"/>
        <v>0</v>
      </c>
      <c r="I43" s="16"/>
      <c r="J43" s="16">
        <f t="shared" si="3"/>
        <v>0</v>
      </c>
      <c r="K43" s="16">
        <f t="shared" si="4"/>
        <v>0</v>
      </c>
      <c r="L43" s="16">
        <f t="shared" si="5"/>
        <v>0</v>
      </c>
      <c r="M43" s="14"/>
      <c r="N43" s="2" t="s">
        <v>141</v>
      </c>
      <c r="O43" s="2" t="s">
        <v>53</v>
      </c>
      <c r="P43" s="2" t="s">
        <v>53</v>
      </c>
      <c r="Q43" s="2" t="s">
        <v>85</v>
      </c>
      <c r="R43" s="2" t="s">
        <v>61</v>
      </c>
      <c r="S43" s="2" t="s">
        <v>62</v>
      </c>
      <c r="T43" s="2" t="s">
        <v>62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53</v>
      </c>
      <c r="AS43" s="2" t="s">
        <v>53</v>
      </c>
      <c r="AT43" s="3"/>
      <c r="AU43" s="2" t="s">
        <v>142</v>
      </c>
      <c r="AV43" s="3">
        <v>910</v>
      </c>
    </row>
    <row r="44" spans="1:48" ht="30" customHeight="1" x14ac:dyDescent="0.3">
      <c r="A44" s="14" t="s">
        <v>135</v>
      </c>
      <c r="B44" s="14" t="s">
        <v>143</v>
      </c>
      <c r="C44" s="14" t="s">
        <v>137</v>
      </c>
      <c r="D44" s="15">
        <v>1</v>
      </c>
      <c r="E44" s="16"/>
      <c r="F44" s="16">
        <f t="shared" si="1"/>
        <v>0</v>
      </c>
      <c r="G44" s="16"/>
      <c r="H44" s="16">
        <f t="shared" si="2"/>
        <v>0</v>
      </c>
      <c r="I44" s="16"/>
      <c r="J44" s="16">
        <f t="shared" si="3"/>
        <v>0</v>
      </c>
      <c r="K44" s="16">
        <f t="shared" si="4"/>
        <v>0</v>
      </c>
      <c r="L44" s="16">
        <f t="shared" si="5"/>
        <v>0</v>
      </c>
      <c r="M44" s="14"/>
      <c r="N44" s="2" t="s">
        <v>144</v>
      </c>
      <c r="O44" s="2" t="s">
        <v>53</v>
      </c>
      <c r="P44" s="2" t="s">
        <v>53</v>
      </c>
      <c r="Q44" s="2" t="s">
        <v>85</v>
      </c>
      <c r="R44" s="2" t="s">
        <v>61</v>
      </c>
      <c r="S44" s="2" t="s">
        <v>62</v>
      </c>
      <c r="T44" s="2" t="s">
        <v>62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53</v>
      </c>
      <c r="AS44" s="2" t="s">
        <v>53</v>
      </c>
      <c r="AT44" s="3"/>
      <c r="AU44" s="2" t="s">
        <v>145</v>
      </c>
      <c r="AV44" s="3">
        <v>911</v>
      </c>
    </row>
    <row r="45" spans="1:48" ht="30" customHeight="1" x14ac:dyDescent="0.3">
      <c r="A45" s="14" t="s">
        <v>146</v>
      </c>
      <c r="B45" s="14" t="s">
        <v>147</v>
      </c>
      <c r="C45" s="14" t="s">
        <v>148</v>
      </c>
      <c r="D45" s="15">
        <v>1</v>
      </c>
      <c r="E45" s="16"/>
      <c r="F45" s="16">
        <f t="shared" si="1"/>
        <v>0</v>
      </c>
      <c r="G45" s="16"/>
      <c r="H45" s="16">
        <f t="shared" si="2"/>
        <v>0</v>
      </c>
      <c r="I45" s="16"/>
      <c r="J45" s="16">
        <f t="shared" si="3"/>
        <v>0</v>
      </c>
      <c r="K45" s="16">
        <f t="shared" si="4"/>
        <v>0</v>
      </c>
      <c r="L45" s="16">
        <f t="shared" si="5"/>
        <v>0</v>
      </c>
      <c r="M45" s="14"/>
      <c r="N45" s="2" t="s">
        <v>149</v>
      </c>
      <c r="O45" s="2" t="s">
        <v>53</v>
      </c>
      <c r="P45" s="2" t="s">
        <v>53</v>
      </c>
      <c r="Q45" s="2" t="s">
        <v>85</v>
      </c>
      <c r="R45" s="2" t="s">
        <v>61</v>
      </c>
      <c r="S45" s="2" t="s">
        <v>62</v>
      </c>
      <c r="T45" s="2" t="s">
        <v>62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53</v>
      </c>
      <c r="AS45" s="2" t="s">
        <v>53</v>
      </c>
      <c r="AT45" s="3"/>
      <c r="AU45" s="2" t="s">
        <v>150</v>
      </c>
      <c r="AV45" s="3">
        <v>930</v>
      </c>
    </row>
    <row r="46" spans="1:48" ht="30" customHeight="1" x14ac:dyDescent="0.3">
      <c r="A46" s="15"/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6"/>
      <c r="M46" s="15"/>
      <c r="Q46" s="1" t="s">
        <v>85</v>
      </c>
    </row>
    <row r="47" spans="1:48" ht="30" customHeight="1" x14ac:dyDescent="0.3">
      <c r="A47" s="15"/>
      <c r="B47" s="15"/>
      <c r="C47" s="15"/>
      <c r="D47" s="15"/>
      <c r="E47" s="16"/>
      <c r="F47" s="16"/>
      <c r="G47" s="16"/>
      <c r="H47" s="16"/>
      <c r="I47" s="16"/>
      <c r="J47" s="16"/>
      <c r="K47" s="16"/>
      <c r="L47" s="16"/>
      <c r="M47" s="15"/>
      <c r="Q47" s="1" t="s">
        <v>85</v>
      </c>
    </row>
    <row r="48" spans="1:48" ht="30" customHeight="1" x14ac:dyDescent="0.3">
      <c r="A48" s="14" t="s">
        <v>80</v>
      </c>
      <c r="B48" s="15"/>
      <c r="C48" s="15"/>
      <c r="D48" s="15"/>
      <c r="E48" s="16"/>
      <c r="F48" s="16">
        <f>SUMIF(Q28:Q47,"010201",F28:F47)</f>
        <v>0</v>
      </c>
      <c r="G48" s="16"/>
      <c r="H48" s="16">
        <f>SUMIF(Q28:Q47,"010201",H28:H47)</f>
        <v>0</v>
      </c>
      <c r="I48" s="16"/>
      <c r="J48" s="16">
        <f>SUMIF(Q28:Q47,"010201",J28:J47)</f>
        <v>0</v>
      </c>
      <c r="K48" s="16"/>
      <c r="L48" s="16">
        <f>SUMIF(Q28:Q47,"010201",L28:L47)</f>
        <v>0</v>
      </c>
      <c r="M48" s="15"/>
      <c r="N48" t="s">
        <v>81</v>
      </c>
    </row>
    <row r="49" spans="1:48" ht="30" customHeight="1" x14ac:dyDescent="0.3">
      <c r="A49" s="14" t="s">
        <v>151</v>
      </c>
      <c r="B49" s="14" t="s">
        <v>53</v>
      </c>
      <c r="C49" s="15"/>
      <c r="D49" s="15"/>
      <c r="E49" s="16"/>
      <c r="F49" s="16"/>
      <c r="G49" s="16"/>
      <c r="H49" s="16"/>
      <c r="I49" s="16"/>
      <c r="J49" s="16"/>
      <c r="K49" s="16"/>
      <c r="L49" s="16"/>
      <c r="M49" s="15"/>
      <c r="N49" s="3"/>
      <c r="O49" s="3"/>
      <c r="P49" s="3"/>
      <c r="Q49" s="2" t="s">
        <v>152</v>
      </c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ht="30" customHeight="1" x14ac:dyDescent="0.3">
      <c r="A50" s="14" t="s">
        <v>153</v>
      </c>
      <c r="B50" s="14" t="s">
        <v>53</v>
      </c>
      <c r="C50" s="14" t="s">
        <v>53</v>
      </c>
      <c r="D50" s="15"/>
      <c r="E50" s="16"/>
      <c r="F50" s="16">
        <f t="shared" ref="F50:F83" si="6">TRUNC(E50*D50, 0)</f>
        <v>0</v>
      </c>
      <c r="G50" s="16"/>
      <c r="H50" s="16">
        <f t="shared" ref="H50:H83" si="7">TRUNC(G50*D50, 0)</f>
        <v>0</v>
      </c>
      <c r="I50" s="16"/>
      <c r="J50" s="16">
        <f t="shared" ref="J50:J83" si="8">TRUNC(I50*D50, 0)</f>
        <v>0</v>
      </c>
      <c r="K50" s="16">
        <f t="shared" ref="K50:K83" si="9">TRUNC(E50+G50+I50, 0)</f>
        <v>0</v>
      </c>
      <c r="L50" s="16">
        <f t="shared" ref="L50:L83" si="10">TRUNC(F50+H50+J50, 0)</f>
        <v>0</v>
      </c>
      <c r="M50" s="14"/>
      <c r="N50" s="2" t="s">
        <v>53</v>
      </c>
      <c r="O50" s="2" t="s">
        <v>53</v>
      </c>
      <c r="P50" s="2" t="s">
        <v>53</v>
      </c>
      <c r="Q50" s="2" t="s">
        <v>152</v>
      </c>
      <c r="R50" s="2" t="s">
        <v>62</v>
      </c>
      <c r="S50" s="2" t="s">
        <v>62</v>
      </c>
      <c r="T50" s="2" t="s">
        <v>62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53</v>
      </c>
      <c r="AS50" s="2" t="s">
        <v>53</v>
      </c>
      <c r="AT50" s="3"/>
      <c r="AU50" s="2" t="s">
        <v>152</v>
      </c>
      <c r="AV50" s="3">
        <v>799</v>
      </c>
    </row>
    <row r="51" spans="1:48" ht="30" customHeight="1" x14ac:dyDescent="0.3">
      <c r="A51" s="14" t="s">
        <v>154</v>
      </c>
      <c r="B51" s="14" t="s">
        <v>155</v>
      </c>
      <c r="C51" s="14" t="s">
        <v>59</v>
      </c>
      <c r="D51" s="15">
        <v>2641.1</v>
      </c>
      <c r="E51" s="16"/>
      <c r="F51" s="16">
        <f t="shared" si="6"/>
        <v>0</v>
      </c>
      <c r="G51" s="16"/>
      <c r="H51" s="16">
        <f t="shared" si="7"/>
        <v>0</v>
      </c>
      <c r="I51" s="16"/>
      <c r="J51" s="16">
        <f t="shared" si="8"/>
        <v>0</v>
      </c>
      <c r="K51" s="16">
        <f t="shared" si="9"/>
        <v>0</v>
      </c>
      <c r="L51" s="16">
        <f t="shared" si="10"/>
        <v>0</v>
      </c>
      <c r="M51" s="14"/>
      <c r="N51" s="2" t="s">
        <v>156</v>
      </c>
      <c r="O51" s="2" t="s">
        <v>53</v>
      </c>
      <c r="P51" s="2" t="s">
        <v>53</v>
      </c>
      <c r="Q51" s="2" t="s">
        <v>152</v>
      </c>
      <c r="R51" s="2" t="s">
        <v>61</v>
      </c>
      <c r="S51" s="2" t="s">
        <v>62</v>
      </c>
      <c r="T51" s="2" t="s">
        <v>62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53</v>
      </c>
      <c r="AS51" s="2" t="s">
        <v>53</v>
      </c>
      <c r="AT51" s="3"/>
      <c r="AU51" s="2" t="s">
        <v>157</v>
      </c>
      <c r="AV51" s="3">
        <v>800</v>
      </c>
    </row>
    <row r="52" spans="1:48" ht="30" customHeight="1" x14ac:dyDescent="0.3">
      <c r="A52" s="14" t="s">
        <v>158</v>
      </c>
      <c r="B52" s="14" t="s">
        <v>159</v>
      </c>
      <c r="C52" s="14" t="s">
        <v>59</v>
      </c>
      <c r="D52" s="15">
        <v>2641.1</v>
      </c>
      <c r="E52" s="16"/>
      <c r="F52" s="16">
        <f t="shared" si="6"/>
        <v>0</v>
      </c>
      <c r="G52" s="16"/>
      <c r="H52" s="16">
        <f t="shared" si="7"/>
        <v>0</v>
      </c>
      <c r="I52" s="16"/>
      <c r="J52" s="16">
        <f t="shared" si="8"/>
        <v>0</v>
      </c>
      <c r="K52" s="16">
        <f t="shared" si="9"/>
        <v>0</v>
      </c>
      <c r="L52" s="16">
        <f t="shared" si="10"/>
        <v>0</v>
      </c>
      <c r="M52" s="14"/>
      <c r="N52" s="2" t="s">
        <v>160</v>
      </c>
      <c r="O52" s="2" t="s">
        <v>53</v>
      </c>
      <c r="P52" s="2" t="s">
        <v>53</v>
      </c>
      <c r="Q52" s="2" t="s">
        <v>152</v>
      </c>
      <c r="R52" s="2" t="s">
        <v>61</v>
      </c>
      <c r="S52" s="2" t="s">
        <v>62</v>
      </c>
      <c r="T52" s="2" t="s">
        <v>62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53</v>
      </c>
      <c r="AS52" s="2" t="s">
        <v>53</v>
      </c>
      <c r="AT52" s="3"/>
      <c r="AU52" s="2" t="s">
        <v>161</v>
      </c>
      <c r="AV52" s="3">
        <v>801</v>
      </c>
    </row>
    <row r="53" spans="1:48" ht="30" customHeight="1" x14ac:dyDescent="0.3">
      <c r="A53" s="14" t="s">
        <v>162</v>
      </c>
      <c r="B53" s="14" t="s">
        <v>163</v>
      </c>
      <c r="C53" s="14" t="s">
        <v>59</v>
      </c>
      <c r="D53" s="15">
        <v>2641.1</v>
      </c>
      <c r="E53" s="16"/>
      <c r="F53" s="16">
        <f t="shared" si="6"/>
        <v>0</v>
      </c>
      <c r="G53" s="16"/>
      <c r="H53" s="16">
        <f t="shared" si="7"/>
        <v>0</v>
      </c>
      <c r="I53" s="16"/>
      <c r="J53" s="16">
        <f t="shared" si="8"/>
        <v>0</v>
      </c>
      <c r="K53" s="16">
        <f t="shared" si="9"/>
        <v>0</v>
      </c>
      <c r="L53" s="16">
        <f t="shared" si="10"/>
        <v>0</v>
      </c>
      <c r="M53" s="14"/>
      <c r="N53" s="2" t="s">
        <v>164</v>
      </c>
      <c r="O53" s="2" t="s">
        <v>53</v>
      </c>
      <c r="P53" s="2" t="s">
        <v>53</v>
      </c>
      <c r="Q53" s="2" t="s">
        <v>152</v>
      </c>
      <c r="R53" s="2" t="s">
        <v>61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53</v>
      </c>
      <c r="AS53" s="2" t="s">
        <v>53</v>
      </c>
      <c r="AT53" s="3"/>
      <c r="AU53" s="2" t="s">
        <v>165</v>
      </c>
      <c r="AV53" s="3">
        <v>804</v>
      </c>
    </row>
    <row r="54" spans="1:48" ht="30" customHeight="1" x14ac:dyDescent="0.3">
      <c r="A54" s="14" t="s">
        <v>166</v>
      </c>
      <c r="B54" s="14" t="s">
        <v>167</v>
      </c>
      <c r="C54" s="14" t="s">
        <v>59</v>
      </c>
      <c r="D54" s="15">
        <v>1463.1</v>
      </c>
      <c r="E54" s="16"/>
      <c r="F54" s="16">
        <f t="shared" si="6"/>
        <v>0</v>
      </c>
      <c r="G54" s="16"/>
      <c r="H54" s="16">
        <f t="shared" si="7"/>
        <v>0</v>
      </c>
      <c r="I54" s="16"/>
      <c r="J54" s="16">
        <f t="shared" si="8"/>
        <v>0</v>
      </c>
      <c r="K54" s="16">
        <f t="shared" si="9"/>
        <v>0</v>
      </c>
      <c r="L54" s="16">
        <f t="shared" si="10"/>
        <v>0</v>
      </c>
      <c r="M54" s="14"/>
      <c r="N54" s="2" t="s">
        <v>168</v>
      </c>
      <c r="O54" s="2" t="s">
        <v>53</v>
      </c>
      <c r="P54" s="2" t="s">
        <v>53</v>
      </c>
      <c r="Q54" s="2" t="s">
        <v>152</v>
      </c>
      <c r="R54" s="2" t="s">
        <v>61</v>
      </c>
      <c r="S54" s="2" t="s">
        <v>62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53</v>
      </c>
      <c r="AS54" s="2" t="s">
        <v>53</v>
      </c>
      <c r="AT54" s="3"/>
      <c r="AU54" s="2" t="s">
        <v>169</v>
      </c>
      <c r="AV54" s="3">
        <v>802</v>
      </c>
    </row>
    <row r="55" spans="1:48" ht="30" customHeight="1" x14ac:dyDescent="0.3">
      <c r="A55" s="14" t="s">
        <v>166</v>
      </c>
      <c r="B55" s="14" t="s">
        <v>170</v>
      </c>
      <c r="C55" s="14" t="s">
        <v>59</v>
      </c>
      <c r="D55" s="15">
        <v>1178</v>
      </c>
      <c r="E55" s="16"/>
      <c r="F55" s="16">
        <f t="shared" si="6"/>
        <v>0</v>
      </c>
      <c r="G55" s="16"/>
      <c r="H55" s="16">
        <f t="shared" si="7"/>
        <v>0</v>
      </c>
      <c r="I55" s="16"/>
      <c r="J55" s="16">
        <f t="shared" si="8"/>
        <v>0</v>
      </c>
      <c r="K55" s="16">
        <f t="shared" si="9"/>
        <v>0</v>
      </c>
      <c r="L55" s="16">
        <f t="shared" si="10"/>
        <v>0</v>
      </c>
      <c r="M55" s="14"/>
      <c r="N55" s="2" t="s">
        <v>171</v>
      </c>
      <c r="O55" s="2" t="s">
        <v>53</v>
      </c>
      <c r="P55" s="2" t="s">
        <v>53</v>
      </c>
      <c r="Q55" s="2" t="s">
        <v>152</v>
      </c>
      <c r="R55" s="2" t="s">
        <v>61</v>
      </c>
      <c r="S55" s="2" t="s">
        <v>62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53</v>
      </c>
      <c r="AS55" s="2" t="s">
        <v>53</v>
      </c>
      <c r="AT55" s="3"/>
      <c r="AU55" s="2" t="s">
        <v>172</v>
      </c>
      <c r="AV55" s="3">
        <v>803</v>
      </c>
    </row>
    <row r="56" spans="1:48" ht="30" customHeight="1" x14ac:dyDescent="0.3">
      <c r="A56" s="14" t="s">
        <v>173</v>
      </c>
      <c r="B56" s="14" t="s">
        <v>53</v>
      </c>
      <c r="C56" s="14" t="s">
        <v>53</v>
      </c>
      <c r="D56" s="15"/>
      <c r="E56" s="16"/>
      <c r="F56" s="16">
        <f t="shared" si="6"/>
        <v>0</v>
      </c>
      <c r="G56" s="16"/>
      <c r="H56" s="16">
        <f t="shared" si="7"/>
        <v>0</v>
      </c>
      <c r="I56" s="16"/>
      <c r="J56" s="16">
        <f t="shared" si="8"/>
        <v>0</v>
      </c>
      <c r="K56" s="16">
        <f t="shared" si="9"/>
        <v>0</v>
      </c>
      <c r="L56" s="16">
        <f t="shared" si="10"/>
        <v>0</v>
      </c>
      <c r="M56" s="14"/>
      <c r="N56" s="2" t="s">
        <v>53</v>
      </c>
      <c r="O56" s="2" t="s">
        <v>53</v>
      </c>
      <c r="P56" s="2" t="s">
        <v>53</v>
      </c>
      <c r="Q56" s="2" t="s">
        <v>152</v>
      </c>
      <c r="R56" s="2" t="s">
        <v>62</v>
      </c>
      <c r="S56" s="2" t="s">
        <v>62</v>
      </c>
      <c r="T56" s="2" t="s">
        <v>62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53</v>
      </c>
      <c r="AS56" s="2" t="s">
        <v>53</v>
      </c>
      <c r="AT56" s="3"/>
      <c r="AU56" s="2" t="s">
        <v>152</v>
      </c>
      <c r="AV56" s="3">
        <v>805</v>
      </c>
    </row>
    <row r="57" spans="1:48" ht="30" customHeight="1" x14ac:dyDescent="0.3">
      <c r="A57" s="14" t="s">
        <v>174</v>
      </c>
      <c r="B57" s="14" t="s">
        <v>175</v>
      </c>
      <c r="C57" s="14" t="s">
        <v>176</v>
      </c>
      <c r="D57" s="15">
        <v>5.5</v>
      </c>
      <c r="E57" s="16"/>
      <c r="F57" s="16">
        <f t="shared" si="6"/>
        <v>0</v>
      </c>
      <c r="G57" s="16"/>
      <c r="H57" s="16">
        <f t="shared" si="7"/>
        <v>0</v>
      </c>
      <c r="I57" s="16"/>
      <c r="J57" s="16">
        <f t="shared" si="8"/>
        <v>0</v>
      </c>
      <c r="K57" s="16">
        <f t="shared" si="9"/>
        <v>0</v>
      </c>
      <c r="L57" s="16">
        <f t="shared" si="10"/>
        <v>0</v>
      </c>
      <c r="M57" s="14"/>
      <c r="N57" s="2" t="s">
        <v>177</v>
      </c>
      <c r="O57" s="2" t="s">
        <v>53</v>
      </c>
      <c r="P57" s="2" t="s">
        <v>53</v>
      </c>
      <c r="Q57" s="2" t="s">
        <v>152</v>
      </c>
      <c r="R57" s="2" t="s">
        <v>61</v>
      </c>
      <c r="S57" s="2" t="s">
        <v>62</v>
      </c>
      <c r="T57" s="2" t="s">
        <v>62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53</v>
      </c>
      <c r="AS57" s="2" t="s">
        <v>53</v>
      </c>
      <c r="AT57" s="3"/>
      <c r="AU57" s="2" t="s">
        <v>178</v>
      </c>
      <c r="AV57" s="3">
        <v>902</v>
      </c>
    </row>
    <row r="58" spans="1:48" ht="30" customHeight="1" x14ac:dyDescent="0.3">
      <c r="A58" s="14" t="s">
        <v>179</v>
      </c>
      <c r="B58" s="14" t="s">
        <v>180</v>
      </c>
      <c r="C58" s="14" t="s">
        <v>59</v>
      </c>
      <c r="D58" s="15">
        <v>848.2</v>
      </c>
      <c r="E58" s="16"/>
      <c r="F58" s="16">
        <f t="shared" si="6"/>
        <v>0</v>
      </c>
      <c r="G58" s="16"/>
      <c r="H58" s="16">
        <f t="shared" si="7"/>
        <v>0</v>
      </c>
      <c r="I58" s="16"/>
      <c r="J58" s="16">
        <f t="shared" si="8"/>
        <v>0</v>
      </c>
      <c r="K58" s="16">
        <f t="shared" si="9"/>
        <v>0</v>
      </c>
      <c r="L58" s="16">
        <f t="shared" si="10"/>
        <v>0</v>
      </c>
      <c r="M58" s="14"/>
      <c r="N58" s="2" t="s">
        <v>181</v>
      </c>
      <c r="O58" s="2" t="s">
        <v>53</v>
      </c>
      <c r="P58" s="2" t="s">
        <v>53</v>
      </c>
      <c r="Q58" s="2" t="s">
        <v>152</v>
      </c>
      <c r="R58" s="2" t="s">
        <v>61</v>
      </c>
      <c r="S58" s="2" t="s">
        <v>62</v>
      </c>
      <c r="T58" s="2" t="s">
        <v>62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53</v>
      </c>
      <c r="AS58" s="2" t="s">
        <v>53</v>
      </c>
      <c r="AT58" s="3"/>
      <c r="AU58" s="2" t="s">
        <v>182</v>
      </c>
      <c r="AV58" s="3">
        <v>23</v>
      </c>
    </row>
    <row r="59" spans="1:48" ht="30" customHeight="1" x14ac:dyDescent="0.3">
      <c r="A59" s="14" t="s">
        <v>183</v>
      </c>
      <c r="B59" s="14" t="s">
        <v>184</v>
      </c>
      <c r="C59" s="14" t="s">
        <v>59</v>
      </c>
      <c r="D59" s="15">
        <v>848.2</v>
      </c>
      <c r="E59" s="16"/>
      <c r="F59" s="16">
        <f t="shared" si="6"/>
        <v>0</v>
      </c>
      <c r="G59" s="16"/>
      <c r="H59" s="16">
        <f t="shared" si="7"/>
        <v>0</v>
      </c>
      <c r="I59" s="16"/>
      <c r="J59" s="16">
        <f t="shared" si="8"/>
        <v>0</v>
      </c>
      <c r="K59" s="16">
        <f t="shared" si="9"/>
        <v>0</v>
      </c>
      <c r="L59" s="16">
        <f t="shared" si="10"/>
        <v>0</v>
      </c>
      <c r="M59" s="14"/>
      <c r="N59" s="2" t="s">
        <v>185</v>
      </c>
      <c r="O59" s="2" t="s">
        <v>53</v>
      </c>
      <c r="P59" s="2" t="s">
        <v>53</v>
      </c>
      <c r="Q59" s="2" t="s">
        <v>152</v>
      </c>
      <c r="R59" s="2" t="s">
        <v>61</v>
      </c>
      <c r="S59" s="2" t="s">
        <v>62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53</v>
      </c>
      <c r="AS59" s="2" t="s">
        <v>53</v>
      </c>
      <c r="AT59" s="3"/>
      <c r="AU59" s="2" t="s">
        <v>186</v>
      </c>
      <c r="AV59" s="3">
        <v>117</v>
      </c>
    </row>
    <row r="60" spans="1:48" ht="30" customHeight="1" x14ac:dyDescent="0.3">
      <c r="A60" s="14" t="s">
        <v>187</v>
      </c>
      <c r="B60" s="14" t="s">
        <v>188</v>
      </c>
      <c r="C60" s="14" t="s">
        <v>59</v>
      </c>
      <c r="D60" s="15">
        <v>644.79999999999995</v>
      </c>
      <c r="E60" s="16"/>
      <c r="F60" s="16">
        <f t="shared" si="6"/>
        <v>0</v>
      </c>
      <c r="G60" s="16"/>
      <c r="H60" s="16">
        <f t="shared" si="7"/>
        <v>0</v>
      </c>
      <c r="I60" s="16"/>
      <c r="J60" s="16">
        <f t="shared" si="8"/>
        <v>0</v>
      </c>
      <c r="K60" s="16">
        <f t="shared" si="9"/>
        <v>0</v>
      </c>
      <c r="L60" s="16">
        <f t="shared" si="10"/>
        <v>0</v>
      </c>
      <c r="M60" s="14"/>
      <c r="N60" s="2" t="s">
        <v>189</v>
      </c>
      <c r="O60" s="2" t="s">
        <v>53</v>
      </c>
      <c r="P60" s="2" t="s">
        <v>53</v>
      </c>
      <c r="Q60" s="2" t="s">
        <v>152</v>
      </c>
      <c r="R60" s="2" t="s">
        <v>61</v>
      </c>
      <c r="S60" s="2" t="s">
        <v>62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53</v>
      </c>
      <c r="AS60" s="2" t="s">
        <v>53</v>
      </c>
      <c r="AT60" s="3"/>
      <c r="AU60" s="2" t="s">
        <v>190</v>
      </c>
      <c r="AV60" s="3">
        <v>118</v>
      </c>
    </row>
    <row r="61" spans="1:48" ht="30" customHeight="1" x14ac:dyDescent="0.3">
      <c r="A61" s="14" t="s">
        <v>191</v>
      </c>
      <c r="B61" s="14" t="s">
        <v>188</v>
      </c>
      <c r="C61" s="14" t="s">
        <v>59</v>
      </c>
      <c r="D61" s="15">
        <v>203.4</v>
      </c>
      <c r="E61" s="16"/>
      <c r="F61" s="16">
        <f t="shared" si="6"/>
        <v>0</v>
      </c>
      <c r="G61" s="16"/>
      <c r="H61" s="16">
        <f t="shared" si="7"/>
        <v>0</v>
      </c>
      <c r="I61" s="16"/>
      <c r="J61" s="16">
        <f t="shared" si="8"/>
        <v>0</v>
      </c>
      <c r="K61" s="16">
        <f t="shared" si="9"/>
        <v>0</v>
      </c>
      <c r="L61" s="16">
        <f t="shared" si="10"/>
        <v>0</v>
      </c>
      <c r="M61" s="14"/>
      <c r="N61" s="2" t="s">
        <v>192</v>
      </c>
      <c r="O61" s="2" t="s">
        <v>53</v>
      </c>
      <c r="P61" s="2" t="s">
        <v>53</v>
      </c>
      <c r="Q61" s="2" t="s">
        <v>152</v>
      </c>
      <c r="R61" s="2" t="s">
        <v>61</v>
      </c>
      <c r="S61" s="2" t="s">
        <v>62</v>
      </c>
      <c r="T61" s="2" t="s">
        <v>62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53</v>
      </c>
      <c r="AS61" s="2" t="s">
        <v>53</v>
      </c>
      <c r="AT61" s="3"/>
      <c r="AU61" s="2" t="s">
        <v>193</v>
      </c>
      <c r="AV61" s="3">
        <v>119</v>
      </c>
    </row>
    <row r="62" spans="1:48" ht="30" customHeight="1" x14ac:dyDescent="0.3">
      <c r="A62" s="14" t="s">
        <v>194</v>
      </c>
      <c r="B62" s="14" t="s">
        <v>195</v>
      </c>
      <c r="C62" s="14" t="s">
        <v>176</v>
      </c>
      <c r="D62" s="15">
        <v>18.7</v>
      </c>
      <c r="E62" s="16"/>
      <c r="F62" s="16">
        <f t="shared" si="6"/>
        <v>0</v>
      </c>
      <c r="G62" s="16"/>
      <c r="H62" s="16">
        <f t="shared" si="7"/>
        <v>0</v>
      </c>
      <c r="I62" s="16"/>
      <c r="J62" s="16">
        <f t="shared" si="8"/>
        <v>0</v>
      </c>
      <c r="K62" s="16">
        <f t="shared" si="9"/>
        <v>0</v>
      </c>
      <c r="L62" s="16">
        <f t="shared" si="10"/>
        <v>0</v>
      </c>
      <c r="M62" s="14"/>
      <c r="N62" s="2" t="s">
        <v>196</v>
      </c>
      <c r="O62" s="2" t="s">
        <v>53</v>
      </c>
      <c r="P62" s="2" t="s">
        <v>53</v>
      </c>
      <c r="Q62" s="2" t="s">
        <v>152</v>
      </c>
      <c r="R62" s="2" t="s">
        <v>61</v>
      </c>
      <c r="S62" s="2" t="s">
        <v>62</v>
      </c>
      <c r="T62" s="2" t="s">
        <v>62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53</v>
      </c>
      <c r="AS62" s="2" t="s">
        <v>53</v>
      </c>
      <c r="AT62" s="3"/>
      <c r="AU62" s="2" t="s">
        <v>197</v>
      </c>
      <c r="AV62" s="3">
        <v>907</v>
      </c>
    </row>
    <row r="63" spans="1:48" ht="30" customHeight="1" x14ac:dyDescent="0.3">
      <c r="A63" s="14" t="s">
        <v>194</v>
      </c>
      <c r="B63" s="14" t="s">
        <v>198</v>
      </c>
      <c r="C63" s="14" t="s">
        <v>176</v>
      </c>
      <c r="D63" s="15">
        <v>107.7</v>
      </c>
      <c r="E63" s="16"/>
      <c r="F63" s="16">
        <f t="shared" si="6"/>
        <v>0</v>
      </c>
      <c r="G63" s="16"/>
      <c r="H63" s="16">
        <f t="shared" si="7"/>
        <v>0</v>
      </c>
      <c r="I63" s="16"/>
      <c r="J63" s="16">
        <f t="shared" si="8"/>
        <v>0</v>
      </c>
      <c r="K63" s="16">
        <f t="shared" si="9"/>
        <v>0</v>
      </c>
      <c r="L63" s="16">
        <f t="shared" si="10"/>
        <v>0</v>
      </c>
      <c r="M63" s="14"/>
      <c r="N63" s="2" t="s">
        <v>199</v>
      </c>
      <c r="O63" s="2" t="s">
        <v>53</v>
      </c>
      <c r="P63" s="2" t="s">
        <v>53</v>
      </c>
      <c r="Q63" s="2" t="s">
        <v>152</v>
      </c>
      <c r="R63" s="2" t="s">
        <v>61</v>
      </c>
      <c r="S63" s="2" t="s">
        <v>62</v>
      </c>
      <c r="T63" s="2" t="s">
        <v>62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53</v>
      </c>
      <c r="AS63" s="2" t="s">
        <v>53</v>
      </c>
      <c r="AT63" s="3"/>
      <c r="AU63" s="2" t="s">
        <v>200</v>
      </c>
      <c r="AV63" s="3">
        <v>908</v>
      </c>
    </row>
    <row r="64" spans="1:48" ht="30" customHeight="1" x14ac:dyDescent="0.3">
      <c r="A64" s="14" t="s">
        <v>201</v>
      </c>
      <c r="B64" s="14" t="s">
        <v>202</v>
      </c>
      <c r="C64" s="14" t="s">
        <v>176</v>
      </c>
      <c r="D64" s="15">
        <v>2.6</v>
      </c>
      <c r="E64" s="16"/>
      <c r="F64" s="16">
        <f t="shared" si="6"/>
        <v>0</v>
      </c>
      <c r="G64" s="16"/>
      <c r="H64" s="16">
        <f t="shared" si="7"/>
        <v>0</v>
      </c>
      <c r="I64" s="16"/>
      <c r="J64" s="16">
        <f t="shared" si="8"/>
        <v>0</v>
      </c>
      <c r="K64" s="16">
        <f t="shared" si="9"/>
        <v>0</v>
      </c>
      <c r="L64" s="16">
        <f t="shared" si="10"/>
        <v>0</v>
      </c>
      <c r="M64" s="14"/>
      <c r="N64" s="2" t="s">
        <v>203</v>
      </c>
      <c r="O64" s="2" t="s">
        <v>53</v>
      </c>
      <c r="P64" s="2" t="s">
        <v>53</v>
      </c>
      <c r="Q64" s="2" t="s">
        <v>152</v>
      </c>
      <c r="R64" s="2" t="s">
        <v>61</v>
      </c>
      <c r="S64" s="2" t="s">
        <v>62</v>
      </c>
      <c r="T64" s="2" t="s">
        <v>62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53</v>
      </c>
      <c r="AS64" s="2" t="s">
        <v>53</v>
      </c>
      <c r="AT64" s="3"/>
      <c r="AU64" s="2" t="s">
        <v>204</v>
      </c>
      <c r="AV64" s="3">
        <v>903</v>
      </c>
    </row>
    <row r="65" spans="1:48" ht="30" customHeight="1" x14ac:dyDescent="0.3">
      <c r="A65" s="14" t="s">
        <v>205</v>
      </c>
      <c r="B65" s="14" t="s">
        <v>206</v>
      </c>
      <c r="C65" s="14" t="s">
        <v>59</v>
      </c>
      <c r="D65" s="15">
        <v>13.5</v>
      </c>
      <c r="E65" s="16"/>
      <c r="F65" s="16">
        <f t="shared" si="6"/>
        <v>0</v>
      </c>
      <c r="G65" s="16"/>
      <c r="H65" s="16">
        <f t="shared" si="7"/>
        <v>0</v>
      </c>
      <c r="I65" s="16"/>
      <c r="J65" s="16">
        <f t="shared" si="8"/>
        <v>0</v>
      </c>
      <c r="K65" s="16">
        <f t="shared" si="9"/>
        <v>0</v>
      </c>
      <c r="L65" s="16">
        <f t="shared" si="10"/>
        <v>0</v>
      </c>
      <c r="M65" s="14"/>
      <c r="N65" s="2" t="s">
        <v>207</v>
      </c>
      <c r="O65" s="2" t="s">
        <v>53</v>
      </c>
      <c r="P65" s="2" t="s">
        <v>53</v>
      </c>
      <c r="Q65" s="2" t="s">
        <v>152</v>
      </c>
      <c r="R65" s="2" t="s">
        <v>61</v>
      </c>
      <c r="S65" s="2" t="s">
        <v>62</v>
      </c>
      <c r="T65" s="2" t="s">
        <v>62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53</v>
      </c>
      <c r="AS65" s="2" t="s">
        <v>53</v>
      </c>
      <c r="AT65" s="3"/>
      <c r="AU65" s="2" t="s">
        <v>208</v>
      </c>
      <c r="AV65" s="3">
        <v>904</v>
      </c>
    </row>
    <row r="66" spans="1:48" ht="30" customHeight="1" x14ac:dyDescent="0.3">
      <c r="A66" s="14" t="s">
        <v>205</v>
      </c>
      <c r="B66" s="14" t="s">
        <v>209</v>
      </c>
      <c r="C66" s="14" t="s">
        <v>59</v>
      </c>
      <c r="D66" s="15">
        <v>85.8</v>
      </c>
      <c r="E66" s="16"/>
      <c r="F66" s="16">
        <f t="shared" si="6"/>
        <v>0</v>
      </c>
      <c r="G66" s="16"/>
      <c r="H66" s="16">
        <f t="shared" si="7"/>
        <v>0</v>
      </c>
      <c r="I66" s="16"/>
      <c r="J66" s="16">
        <f t="shared" si="8"/>
        <v>0</v>
      </c>
      <c r="K66" s="16">
        <f t="shared" si="9"/>
        <v>0</v>
      </c>
      <c r="L66" s="16">
        <f t="shared" si="10"/>
        <v>0</v>
      </c>
      <c r="M66" s="14"/>
      <c r="N66" s="2" t="s">
        <v>210</v>
      </c>
      <c r="O66" s="2" t="s">
        <v>53</v>
      </c>
      <c r="P66" s="2" t="s">
        <v>53</v>
      </c>
      <c r="Q66" s="2" t="s">
        <v>152</v>
      </c>
      <c r="R66" s="2" t="s">
        <v>61</v>
      </c>
      <c r="S66" s="2" t="s">
        <v>62</v>
      </c>
      <c r="T66" s="2" t="s">
        <v>62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53</v>
      </c>
      <c r="AS66" s="2" t="s">
        <v>53</v>
      </c>
      <c r="AT66" s="3"/>
      <c r="AU66" s="2" t="s">
        <v>211</v>
      </c>
      <c r="AV66" s="3">
        <v>905</v>
      </c>
    </row>
    <row r="67" spans="1:48" ht="30" customHeight="1" x14ac:dyDescent="0.3">
      <c r="A67" s="14" t="s">
        <v>212</v>
      </c>
      <c r="B67" s="14" t="s">
        <v>213</v>
      </c>
      <c r="C67" s="14" t="s">
        <v>59</v>
      </c>
      <c r="D67" s="15">
        <v>63.6</v>
      </c>
      <c r="E67" s="16"/>
      <c r="F67" s="16">
        <f t="shared" si="6"/>
        <v>0</v>
      </c>
      <c r="G67" s="16"/>
      <c r="H67" s="16">
        <f t="shared" si="7"/>
        <v>0</v>
      </c>
      <c r="I67" s="16"/>
      <c r="J67" s="16">
        <f t="shared" si="8"/>
        <v>0</v>
      </c>
      <c r="K67" s="16">
        <f t="shared" si="9"/>
        <v>0</v>
      </c>
      <c r="L67" s="16">
        <f t="shared" si="10"/>
        <v>0</v>
      </c>
      <c r="M67" s="14"/>
      <c r="N67" s="2" t="s">
        <v>214</v>
      </c>
      <c r="O67" s="2" t="s">
        <v>53</v>
      </c>
      <c r="P67" s="2" t="s">
        <v>53</v>
      </c>
      <c r="Q67" s="2" t="s">
        <v>152</v>
      </c>
      <c r="R67" s="2" t="s">
        <v>61</v>
      </c>
      <c r="S67" s="2" t="s">
        <v>62</v>
      </c>
      <c r="T67" s="2" t="s">
        <v>62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53</v>
      </c>
      <c r="AS67" s="2" t="s">
        <v>53</v>
      </c>
      <c r="AT67" s="3"/>
      <c r="AU67" s="2" t="s">
        <v>215</v>
      </c>
      <c r="AV67" s="3">
        <v>906</v>
      </c>
    </row>
    <row r="68" spans="1:48" ht="30" customHeight="1" x14ac:dyDescent="0.3">
      <c r="A68" s="14" t="s">
        <v>216</v>
      </c>
      <c r="B68" s="14" t="s">
        <v>53</v>
      </c>
      <c r="C68" s="14" t="s">
        <v>53</v>
      </c>
      <c r="D68" s="15"/>
      <c r="E68" s="16"/>
      <c r="F68" s="16">
        <f t="shared" si="6"/>
        <v>0</v>
      </c>
      <c r="G68" s="16"/>
      <c r="H68" s="16">
        <f t="shared" si="7"/>
        <v>0</v>
      </c>
      <c r="I68" s="16"/>
      <c r="J68" s="16">
        <f t="shared" si="8"/>
        <v>0</v>
      </c>
      <c r="K68" s="16">
        <f t="shared" si="9"/>
        <v>0</v>
      </c>
      <c r="L68" s="16">
        <f t="shared" si="10"/>
        <v>0</v>
      </c>
      <c r="M68" s="14"/>
      <c r="N68" s="2" t="s">
        <v>53</v>
      </c>
      <c r="O68" s="2" t="s">
        <v>53</v>
      </c>
      <c r="P68" s="2" t="s">
        <v>53</v>
      </c>
      <c r="Q68" s="2" t="s">
        <v>152</v>
      </c>
      <c r="R68" s="2" t="s">
        <v>62</v>
      </c>
      <c r="S68" s="2" t="s">
        <v>62</v>
      </c>
      <c r="T68" s="2" t="s">
        <v>62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53</v>
      </c>
      <c r="AS68" s="2" t="s">
        <v>53</v>
      </c>
      <c r="AT68" s="3"/>
      <c r="AU68" s="2" t="s">
        <v>152</v>
      </c>
      <c r="AV68" s="3">
        <v>806</v>
      </c>
    </row>
    <row r="69" spans="1:48" ht="30" customHeight="1" x14ac:dyDescent="0.3">
      <c r="A69" s="14" t="s">
        <v>217</v>
      </c>
      <c r="B69" s="14" t="s">
        <v>195</v>
      </c>
      <c r="C69" s="14" t="s">
        <v>176</v>
      </c>
      <c r="D69" s="15">
        <v>477.2</v>
      </c>
      <c r="E69" s="16"/>
      <c r="F69" s="16">
        <f t="shared" si="6"/>
        <v>0</v>
      </c>
      <c r="G69" s="16"/>
      <c r="H69" s="16">
        <f t="shared" si="7"/>
        <v>0</v>
      </c>
      <c r="I69" s="16"/>
      <c r="J69" s="16">
        <f t="shared" si="8"/>
        <v>0</v>
      </c>
      <c r="K69" s="16">
        <f t="shared" si="9"/>
        <v>0</v>
      </c>
      <c r="L69" s="16">
        <f t="shared" si="10"/>
        <v>0</v>
      </c>
      <c r="M69" s="14"/>
      <c r="N69" s="2" t="s">
        <v>218</v>
      </c>
      <c r="O69" s="2" t="s">
        <v>53</v>
      </c>
      <c r="P69" s="2" t="s">
        <v>53</v>
      </c>
      <c r="Q69" s="2" t="s">
        <v>152</v>
      </c>
      <c r="R69" s="2" t="s">
        <v>61</v>
      </c>
      <c r="S69" s="2" t="s">
        <v>62</v>
      </c>
      <c r="T69" s="2" t="s">
        <v>62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53</v>
      </c>
      <c r="AS69" s="2" t="s">
        <v>53</v>
      </c>
      <c r="AT69" s="3"/>
      <c r="AU69" s="2" t="s">
        <v>219</v>
      </c>
      <c r="AV69" s="3">
        <v>107</v>
      </c>
    </row>
    <row r="70" spans="1:48" ht="30" customHeight="1" x14ac:dyDescent="0.3">
      <c r="A70" s="14" t="s">
        <v>217</v>
      </c>
      <c r="B70" s="14" t="s">
        <v>220</v>
      </c>
      <c r="C70" s="14" t="s">
        <v>176</v>
      </c>
      <c r="D70" s="15">
        <v>18.2</v>
      </c>
      <c r="E70" s="16"/>
      <c r="F70" s="16">
        <f t="shared" si="6"/>
        <v>0</v>
      </c>
      <c r="G70" s="16"/>
      <c r="H70" s="16">
        <f t="shared" si="7"/>
        <v>0</v>
      </c>
      <c r="I70" s="16"/>
      <c r="J70" s="16">
        <f t="shared" si="8"/>
        <v>0</v>
      </c>
      <c r="K70" s="16">
        <f t="shared" si="9"/>
        <v>0</v>
      </c>
      <c r="L70" s="16">
        <f t="shared" si="10"/>
        <v>0</v>
      </c>
      <c r="M70" s="14"/>
      <c r="N70" s="2" t="s">
        <v>221</v>
      </c>
      <c r="O70" s="2" t="s">
        <v>53</v>
      </c>
      <c r="P70" s="2" t="s">
        <v>53</v>
      </c>
      <c r="Q70" s="2" t="s">
        <v>152</v>
      </c>
      <c r="R70" s="2" t="s">
        <v>61</v>
      </c>
      <c r="S70" s="2" t="s">
        <v>62</v>
      </c>
      <c r="T70" s="2" t="s">
        <v>62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53</v>
      </c>
      <c r="AS70" s="2" t="s">
        <v>53</v>
      </c>
      <c r="AT70" s="3"/>
      <c r="AU70" s="2" t="s">
        <v>222</v>
      </c>
      <c r="AV70" s="3">
        <v>108</v>
      </c>
    </row>
    <row r="71" spans="1:48" ht="30" customHeight="1" x14ac:dyDescent="0.3">
      <c r="A71" s="14" t="s">
        <v>217</v>
      </c>
      <c r="B71" s="14" t="s">
        <v>223</v>
      </c>
      <c r="C71" s="14" t="s">
        <v>176</v>
      </c>
      <c r="D71" s="15">
        <v>191</v>
      </c>
      <c r="E71" s="16"/>
      <c r="F71" s="16">
        <f t="shared" si="6"/>
        <v>0</v>
      </c>
      <c r="G71" s="16"/>
      <c r="H71" s="16">
        <f t="shared" si="7"/>
        <v>0</v>
      </c>
      <c r="I71" s="16"/>
      <c r="J71" s="16">
        <f t="shared" si="8"/>
        <v>0</v>
      </c>
      <c r="K71" s="16">
        <f t="shared" si="9"/>
        <v>0</v>
      </c>
      <c r="L71" s="16">
        <f t="shared" si="10"/>
        <v>0</v>
      </c>
      <c r="M71" s="14"/>
      <c r="N71" s="2" t="s">
        <v>224</v>
      </c>
      <c r="O71" s="2" t="s">
        <v>53</v>
      </c>
      <c r="P71" s="2" t="s">
        <v>53</v>
      </c>
      <c r="Q71" s="2" t="s">
        <v>152</v>
      </c>
      <c r="R71" s="2" t="s">
        <v>61</v>
      </c>
      <c r="S71" s="2" t="s">
        <v>62</v>
      </c>
      <c r="T71" s="2" t="s">
        <v>62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53</v>
      </c>
      <c r="AS71" s="2" t="s">
        <v>53</v>
      </c>
      <c r="AT71" s="3"/>
      <c r="AU71" s="2" t="s">
        <v>225</v>
      </c>
      <c r="AV71" s="3">
        <v>109</v>
      </c>
    </row>
    <row r="72" spans="1:48" ht="30" customHeight="1" x14ac:dyDescent="0.3">
      <c r="A72" s="14" t="s">
        <v>217</v>
      </c>
      <c r="B72" s="14" t="s">
        <v>226</v>
      </c>
      <c r="C72" s="14" t="s">
        <v>176</v>
      </c>
      <c r="D72" s="15">
        <v>126.2</v>
      </c>
      <c r="E72" s="16"/>
      <c r="F72" s="16">
        <f t="shared" si="6"/>
        <v>0</v>
      </c>
      <c r="G72" s="16"/>
      <c r="H72" s="16">
        <f t="shared" si="7"/>
        <v>0</v>
      </c>
      <c r="I72" s="16"/>
      <c r="J72" s="16">
        <f t="shared" si="8"/>
        <v>0</v>
      </c>
      <c r="K72" s="16">
        <f t="shared" si="9"/>
        <v>0</v>
      </c>
      <c r="L72" s="16">
        <f t="shared" si="10"/>
        <v>0</v>
      </c>
      <c r="M72" s="14"/>
      <c r="N72" s="2" t="s">
        <v>227</v>
      </c>
      <c r="O72" s="2" t="s">
        <v>53</v>
      </c>
      <c r="P72" s="2" t="s">
        <v>53</v>
      </c>
      <c r="Q72" s="2" t="s">
        <v>152</v>
      </c>
      <c r="R72" s="2" t="s">
        <v>61</v>
      </c>
      <c r="S72" s="2" t="s">
        <v>62</v>
      </c>
      <c r="T72" s="2" t="s">
        <v>62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53</v>
      </c>
      <c r="AS72" s="2" t="s">
        <v>53</v>
      </c>
      <c r="AT72" s="3"/>
      <c r="AU72" s="2" t="s">
        <v>228</v>
      </c>
      <c r="AV72" s="3">
        <v>110</v>
      </c>
    </row>
    <row r="73" spans="1:48" ht="30" customHeight="1" x14ac:dyDescent="0.3">
      <c r="A73" s="14" t="s">
        <v>217</v>
      </c>
      <c r="B73" s="14" t="s">
        <v>229</v>
      </c>
      <c r="C73" s="14" t="s">
        <v>176</v>
      </c>
      <c r="D73" s="15">
        <v>12</v>
      </c>
      <c r="E73" s="16"/>
      <c r="F73" s="16">
        <f t="shared" si="6"/>
        <v>0</v>
      </c>
      <c r="G73" s="16"/>
      <c r="H73" s="16">
        <f t="shared" si="7"/>
        <v>0</v>
      </c>
      <c r="I73" s="16"/>
      <c r="J73" s="16">
        <f t="shared" si="8"/>
        <v>0</v>
      </c>
      <c r="K73" s="16">
        <f t="shared" si="9"/>
        <v>0</v>
      </c>
      <c r="L73" s="16">
        <f t="shared" si="10"/>
        <v>0</v>
      </c>
      <c r="M73" s="14"/>
      <c r="N73" s="2" t="s">
        <v>230</v>
      </c>
      <c r="O73" s="2" t="s">
        <v>53</v>
      </c>
      <c r="P73" s="2" t="s">
        <v>53</v>
      </c>
      <c r="Q73" s="2" t="s">
        <v>152</v>
      </c>
      <c r="R73" s="2" t="s">
        <v>61</v>
      </c>
      <c r="S73" s="2" t="s">
        <v>62</v>
      </c>
      <c r="T73" s="2" t="s">
        <v>62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53</v>
      </c>
      <c r="AS73" s="2" t="s">
        <v>53</v>
      </c>
      <c r="AT73" s="3"/>
      <c r="AU73" s="2" t="s">
        <v>231</v>
      </c>
      <c r="AV73" s="3">
        <v>111</v>
      </c>
    </row>
    <row r="74" spans="1:48" ht="30" customHeight="1" x14ac:dyDescent="0.3">
      <c r="A74" s="14" t="s">
        <v>217</v>
      </c>
      <c r="B74" s="14" t="s">
        <v>232</v>
      </c>
      <c r="C74" s="14" t="s">
        <v>176</v>
      </c>
      <c r="D74" s="15">
        <v>2.6</v>
      </c>
      <c r="E74" s="16"/>
      <c r="F74" s="16">
        <f t="shared" si="6"/>
        <v>0</v>
      </c>
      <c r="G74" s="16"/>
      <c r="H74" s="16">
        <f t="shared" si="7"/>
        <v>0</v>
      </c>
      <c r="I74" s="16"/>
      <c r="J74" s="16">
        <f t="shared" si="8"/>
        <v>0</v>
      </c>
      <c r="K74" s="16">
        <f t="shared" si="9"/>
        <v>0</v>
      </c>
      <c r="L74" s="16">
        <f t="shared" si="10"/>
        <v>0</v>
      </c>
      <c r="M74" s="14"/>
      <c r="N74" s="2" t="s">
        <v>233</v>
      </c>
      <c r="O74" s="2" t="s">
        <v>53</v>
      </c>
      <c r="P74" s="2" t="s">
        <v>53</v>
      </c>
      <c r="Q74" s="2" t="s">
        <v>152</v>
      </c>
      <c r="R74" s="2" t="s">
        <v>61</v>
      </c>
      <c r="S74" s="2" t="s">
        <v>62</v>
      </c>
      <c r="T74" s="2" t="s">
        <v>62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53</v>
      </c>
      <c r="AS74" s="2" t="s">
        <v>53</v>
      </c>
      <c r="AT74" s="3"/>
      <c r="AU74" s="2" t="s">
        <v>234</v>
      </c>
      <c r="AV74" s="3">
        <v>112</v>
      </c>
    </row>
    <row r="75" spans="1:48" ht="30" customHeight="1" x14ac:dyDescent="0.3">
      <c r="A75" s="14" t="s">
        <v>217</v>
      </c>
      <c r="B75" s="14" t="s">
        <v>235</v>
      </c>
      <c r="C75" s="14" t="s">
        <v>176</v>
      </c>
      <c r="D75" s="15">
        <v>5.2</v>
      </c>
      <c r="E75" s="16"/>
      <c r="F75" s="16">
        <f t="shared" si="6"/>
        <v>0</v>
      </c>
      <c r="G75" s="16"/>
      <c r="H75" s="16">
        <f t="shared" si="7"/>
        <v>0</v>
      </c>
      <c r="I75" s="16"/>
      <c r="J75" s="16">
        <f t="shared" si="8"/>
        <v>0</v>
      </c>
      <c r="K75" s="16">
        <f t="shared" si="9"/>
        <v>0</v>
      </c>
      <c r="L75" s="16">
        <f t="shared" si="10"/>
        <v>0</v>
      </c>
      <c r="M75" s="14"/>
      <c r="N75" s="2" t="s">
        <v>236</v>
      </c>
      <c r="O75" s="2" t="s">
        <v>53</v>
      </c>
      <c r="P75" s="2" t="s">
        <v>53</v>
      </c>
      <c r="Q75" s="2" t="s">
        <v>152</v>
      </c>
      <c r="R75" s="2" t="s">
        <v>61</v>
      </c>
      <c r="S75" s="2" t="s">
        <v>62</v>
      </c>
      <c r="T75" s="2" t="s">
        <v>62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53</v>
      </c>
      <c r="AS75" s="2" t="s">
        <v>53</v>
      </c>
      <c r="AT75" s="3"/>
      <c r="AU75" s="2" t="s">
        <v>237</v>
      </c>
      <c r="AV75" s="3">
        <v>113</v>
      </c>
    </row>
    <row r="76" spans="1:48" ht="30" customHeight="1" x14ac:dyDescent="0.3">
      <c r="A76" s="14" t="s">
        <v>217</v>
      </c>
      <c r="B76" s="14" t="s">
        <v>238</v>
      </c>
      <c r="C76" s="14" t="s">
        <v>176</v>
      </c>
      <c r="D76" s="15">
        <v>2.6</v>
      </c>
      <c r="E76" s="16"/>
      <c r="F76" s="16">
        <f t="shared" si="6"/>
        <v>0</v>
      </c>
      <c r="G76" s="16"/>
      <c r="H76" s="16">
        <f t="shared" si="7"/>
        <v>0</v>
      </c>
      <c r="I76" s="16"/>
      <c r="J76" s="16">
        <f t="shared" si="8"/>
        <v>0</v>
      </c>
      <c r="K76" s="16">
        <f t="shared" si="9"/>
        <v>0</v>
      </c>
      <c r="L76" s="16">
        <f t="shared" si="10"/>
        <v>0</v>
      </c>
      <c r="M76" s="14"/>
      <c r="N76" s="2" t="s">
        <v>239</v>
      </c>
      <c r="O76" s="2" t="s">
        <v>53</v>
      </c>
      <c r="P76" s="2" t="s">
        <v>53</v>
      </c>
      <c r="Q76" s="2" t="s">
        <v>152</v>
      </c>
      <c r="R76" s="2" t="s">
        <v>61</v>
      </c>
      <c r="S76" s="2" t="s">
        <v>62</v>
      </c>
      <c r="T76" s="2" t="s">
        <v>62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53</v>
      </c>
      <c r="AS76" s="2" t="s">
        <v>53</v>
      </c>
      <c r="AT76" s="3"/>
      <c r="AU76" s="2" t="s">
        <v>240</v>
      </c>
      <c r="AV76" s="3">
        <v>114</v>
      </c>
    </row>
    <row r="77" spans="1:48" ht="30" customHeight="1" x14ac:dyDescent="0.3">
      <c r="A77" s="14" t="s">
        <v>217</v>
      </c>
      <c r="B77" s="14" t="s">
        <v>241</v>
      </c>
      <c r="C77" s="14" t="s">
        <v>176</v>
      </c>
      <c r="D77" s="15">
        <v>73.3</v>
      </c>
      <c r="E77" s="16"/>
      <c r="F77" s="16">
        <f t="shared" si="6"/>
        <v>0</v>
      </c>
      <c r="G77" s="16"/>
      <c r="H77" s="16">
        <f t="shared" si="7"/>
        <v>0</v>
      </c>
      <c r="I77" s="16"/>
      <c r="J77" s="16">
        <f t="shared" si="8"/>
        <v>0</v>
      </c>
      <c r="K77" s="16">
        <f t="shared" si="9"/>
        <v>0</v>
      </c>
      <c r="L77" s="16">
        <f t="shared" si="10"/>
        <v>0</v>
      </c>
      <c r="M77" s="14"/>
      <c r="N77" s="2" t="s">
        <v>242</v>
      </c>
      <c r="O77" s="2" t="s">
        <v>53</v>
      </c>
      <c r="P77" s="2" t="s">
        <v>53</v>
      </c>
      <c r="Q77" s="2" t="s">
        <v>152</v>
      </c>
      <c r="R77" s="2" t="s">
        <v>61</v>
      </c>
      <c r="S77" s="2" t="s">
        <v>62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53</v>
      </c>
      <c r="AS77" s="2" t="s">
        <v>53</v>
      </c>
      <c r="AT77" s="3"/>
      <c r="AU77" s="2" t="s">
        <v>243</v>
      </c>
      <c r="AV77" s="3">
        <v>115</v>
      </c>
    </row>
    <row r="78" spans="1:48" ht="30" customHeight="1" x14ac:dyDescent="0.3">
      <c r="A78" s="14" t="s">
        <v>217</v>
      </c>
      <c r="B78" s="14" t="s">
        <v>244</v>
      </c>
      <c r="C78" s="14" t="s">
        <v>176</v>
      </c>
      <c r="D78" s="15">
        <v>7.3</v>
      </c>
      <c r="E78" s="16"/>
      <c r="F78" s="16">
        <f t="shared" si="6"/>
        <v>0</v>
      </c>
      <c r="G78" s="16"/>
      <c r="H78" s="16">
        <f t="shared" si="7"/>
        <v>0</v>
      </c>
      <c r="I78" s="16"/>
      <c r="J78" s="16">
        <f t="shared" si="8"/>
        <v>0</v>
      </c>
      <c r="K78" s="16">
        <f t="shared" si="9"/>
        <v>0</v>
      </c>
      <c r="L78" s="16">
        <f t="shared" si="10"/>
        <v>0</v>
      </c>
      <c r="M78" s="14"/>
      <c r="N78" s="2" t="s">
        <v>245</v>
      </c>
      <c r="O78" s="2" t="s">
        <v>53</v>
      </c>
      <c r="P78" s="2" t="s">
        <v>53</v>
      </c>
      <c r="Q78" s="2" t="s">
        <v>152</v>
      </c>
      <c r="R78" s="2" t="s">
        <v>61</v>
      </c>
      <c r="S78" s="2" t="s">
        <v>62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53</v>
      </c>
      <c r="AS78" s="2" t="s">
        <v>53</v>
      </c>
      <c r="AT78" s="3"/>
      <c r="AU78" s="2" t="s">
        <v>246</v>
      </c>
      <c r="AV78" s="3">
        <v>116</v>
      </c>
    </row>
    <row r="79" spans="1:48" ht="30" customHeight="1" x14ac:dyDescent="0.3">
      <c r="A79" s="14" t="s">
        <v>247</v>
      </c>
      <c r="B79" s="14" t="s">
        <v>248</v>
      </c>
      <c r="C79" s="14" t="s">
        <v>59</v>
      </c>
      <c r="D79" s="15">
        <v>255.7</v>
      </c>
      <c r="E79" s="16"/>
      <c r="F79" s="16">
        <f t="shared" si="6"/>
        <v>0</v>
      </c>
      <c r="G79" s="16"/>
      <c r="H79" s="16">
        <f t="shared" si="7"/>
        <v>0</v>
      </c>
      <c r="I79" s="16"/>
      <c r="J79" s="16">
        <f t="shared" si="8"/>
        <v>0</v>
      </c>
      <c r="K79" s="16">
        <f t="shared" si="9"/>
        <v>0</v>
      </c>
      <c r="L79" s="16">
        <f t="shared" si="10"/>
        <v>0</v>
      </c>
      <c r="M79" s="14"/>
      <c r="N79" s="2" t="s">
        <v>249</v>
      </c>
      <c r="O79" s="2" t="s">
        <v>53</v>
      </c>
      <c r="P79" s="2" t="s">
        <v>53</v>
      </c>
      <c r="Q79" s="2" t="s">
        <v>152</v>
      </c>
      <c r="R79" s="2" t="s">
        <v>61</v>
      </c>
      <c r="S79" s="2" t="s">
        <v>62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53</v>
      </c>
      <c r="AS79" s="2" t="s">
        <v>53</v>
      </c>
      <c r="AT79" s="3"/>
      <c r="AU79" s="2" t="s">
        <v>250</v>
      </c>
      <c r="AV79" s="3">
        <v>27</v>
      </c>
    </row>
    <row r="80" spans="1:48" ht="30" customHeight="1" x14ac:dyDescent="0.3">
      <c r="A80" s="14" t="s">
        <v>251</v>
      </c>
      <c r="B80" s="14" t="s">
        <v>252</v>
      </c>
      <c r="C80" s="14" t="s">
        <v>59</v>
      </c>
      <c r="D80" s="15">
        <v>10.9</v>
      </c>
      <c r="E80" s="16"/>
      <c r="F80" s="16">
        <f t="shared" si="6"/>
        <v>0</v>
      </c>
      <c r="G80" s="16"/>
      <c r="H80" s="16">
        <f t="shared" si="7"/>
        <v>0</v>
      </c>
      <c r="I80" s="16"/>
      <c r="J80" s="16">
        <f t="shared" si="8"/>
        <v>0</v>
      </c>
      <c r="K80" s="16">
        <f t="shared" si="9"/>
        <v>0</v>
      </c>
      <c r="L80" s="16">
        <f t="shared" si="10"/>
        <v>0</v>
      </c>
      <c r="M80" s="14"/>
      <c r="N80" s="2" t="s">
        <v>253</v>
      </c>
      <c r="O80" s="2" t="s">
        <v>53</v>
      </c>
      <c r="P80" s="2" t="s">
        <v>53</v>
      </c>
      <c r="Q80" s="2" t="s">
        <v>152</v>
      </c>
      <c r="R80" s="2" t="s">
        <v>61</v>
      </c>
      <c r="S80" s="2" t="s">
        <v>62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53</v>
      </c>
      <c r="AS80" s="2" t="s">
        <v>53</v>
      </c>
      <c r="AT80" s="3"/>
      <c r="AU80" s="2" t="s">
        <v>254</v>
      </c>
      <c r="AV80" s="3">
        <v>807</v>
      </c>
    </row>
    <row r="81" spans="1:48" ht="30" customHeight="1" x14ac:dyDescent="0.3">
      <c r="A81" s="14" t="s">
        <v>255</v>
      </c>
      <c r="B81" s="14" t="s">
        <v>256</v>
      </c>
      <c r="C81" s="14" t="s">
        <v>59</v>
      </c>
      <c r="D81" s="15">
        <v>16.7</v>
      </c>
      <c r="E81" s="16"/>
      <c r="F81" s="16">
        <f t="shared" si="6"/>
        <v>0</v>
      </c>
      <c r="G81" s="16"/>
      <c r="H81" s="16">
        <f t="shared" si="7"/>
        <v>0</v>
      </c>
      <c r="I81" s="16"/>
      <c r="J81" s="16">
        <f t="shared" si="8"/>
        <v>0</v>
      </c>
      <c r="K81" s="16">
        <f t="shared" si="9"/>
        <v>0</v>
      </c>
      <c r="L81" s="16">
        <f t="shared" si="10"/>
        <v>0</v>
      </c>
      <c r="M81" s="14"/>
      <c r="N81" s="2" t="s">
        <v>257</v>
      </c>
      <c r="O81" s="2" t="s">
        <v>53</v>
      </c>
      <c r="P81" s="2" t="s">
        <v>53</v>
      </c>
      <c r="Q81" s="2" t="s">
        <v>152</v>
      </c>
      <c r="R81" s="2" t="s">
        <v>61</v>
      </c>
      <c r="S81" s="2" t="s">
        <v>62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53</v>
      </c>
      <c r="AS81" s="2" t="s">
        <v>53</v>
      </c>
      <c r="AT81" s="3"/>
      <c r="AU81" s="2" t="s">
        <v>258</v>
      </c>
      <c r="AV81" s="3">
        <v>808</v>
      </c>
    </row>
    <row r="82" spans="1:48" ht="30" customHeight="1" x14ac:dyDescent="0.3">
      <c r="A82" s="14" t="s">
        <v>259</v>
      </c>
      <c r="B82" s="14" t="s">
        <v>53</v>
      </c>
      <c r="C82" s="14" t="s">
        <v>59</v>
      </c>
      <c r="D82" s="15">
        <v>182.1</v>
      </c>
      <c r="E82" s="16"/>
      <c r="F82" s="16">
        <f t="shared" si="6"/>
        <v>0</v>
      </c>
      <c r="G82" s="16"/>
      <c r="H82" s="16">
        <f t="shared" si="7"/>
        <v>0</v>
      </c>
      <c r="I82" s="16"/>
      <c r="J82" s="16">
        <f t="shared" si="8"/>
        <v>0</v>
      </c>
      <c r="K82" s="16">
        <f t="shared" si="9"/>
        <v>0</v>
      </c>
      <c r="L82" s="16">
        <f t="shared" si="10"/>
        <v>0</v>
      </c>
      <c r="M82" s="14"/>
      <c r="N82" s="2" t="s">
        <v>260</v>
      </c>
      <c r="O82" s="2" t="s">
        <v>53</v>
      </c>
      <c r="P82" s="2" t="s">
        <v>53</v>
      </c>
      <c r="Q82" s="2" t="s">
        <v>152</v>
      </c>
      <c r="R82" s="2" t="s">
        <v>61</v>
      </c>
      <c r="S82" s="2" t="s">
        <v>62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53</v>
      </c>
      <c r="AS82" s="2" t="s">
        <v>53</v>
      </c>
      <c r="AT82" s="3"/>
      <c r="AU82" s="2" t="s">
        <v>261</v>
      </c>
      <c r="AV82" s="3">
        <v>28</v>
      </c>
    </row>
    <row r="83" spans="1:48" ht="30" customHeight="1" x14ac:dyDescent="0.3">
      <c r="A83" s="14" t="s">
        <v>262</v>
      </c>
      <c r="B83" s="14" t="s">
        <v>53</v>
      </c>
      <c r="C83" s="14" t="s">
        <v>59</v>
      </c>
      <c r="D83" s="15">
        <v>19</v>
      </c>
      <c r="E83" s="16"/>
      <c r="F83" s="16">
        <f t="shared" si="6"/>
        <v>0</v>
      </c>
      <c r="G83" s="16"/>
      <c r="H83" s="16">
        <f t="shared" si="7"/>
        <v>0</v>
      </c>
      <c r="I83" s="16"/>
      <c r="J83" s="16">
        <f t="shared" si="8"/>
        <v>0</v>
      </c>
      <c r="K83" s="16">
        <f t="shared" si="9"/>
        <v>0</v>
      </c>
      <c r="L83" s="16">
        <f t="shared" si="10"/>
        <v>0</v>
      </c>
      <c r="M83" s="14"/>
      <c r="N83" s="2" t="s">
        <v>263</v>
      </c>
      <c r="O83" s="2" t="s">
        <v>53</v>
      </c>
      <c r="P83" s="2" t="s">
        <v>53</v>
      </c>
      <c r="Q83" s="2" t="s">
        <v>152</v>
      </c>
      <c r="R83" s="2" t="s">
        <v>61</v>
      </c>
      <c r="S83" s="2" t="s">
        <v>62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53</v>
      </c>
      <c r="AS83" s="2" t="s">
        <v>53</v>
      </c>
      <c r="AT83" s="3"/>
      <c r="AU83" s="2" t="s">
        <v>264</v>
      </c>
      <c r="AV83" s="3">
        <v>912</v>
      </c>
    </row>
    <row r="84" spans="1:48" ht="30" customHeight="1" x14ac:dyDescent="0.3">
      <c r="A84" s="15"/>
      <c r="B84" s="15"/>
      <c r="C84" s="15"/>
      <c r="D84" s="15"/>
      <c r="E84" s="16"/>
      <c r="F84" s="16"/>
      <c r="G84" s="16"/>
      <c r="H84" s="16"/>
      <c r="I84" s="16"/>
      <c r="J84" s="16"/>
      <c r="K84" s="16"/>
      <c r="L84" s="16"/>
      <c r="M84" s="15"/>
      <c r="Q84" s="1" t="s">
        <v>152</v>
      </c>
    </row>
    <row r="85" spans="1:48" ht="30" customHeight="1" x14ac:dyDescent="0.3">
      <c r="A85" s="15"/>
      <c r="B85" s="15"/>
      <c r="C85" s="15"/>
      <c r="D85" s="15"/>
      <c r="E85" s="16"/>
      <c r="F85" s="16"/>
      <c r="G85" s="16"/>
      <c r="H85" s="16"/>
      <c r="I85" s="16"/>
      <c r="J85" s="16"/>
      <c r="K85" s="16"/>
      <c r="L85" s="16"/>
      <c r="M85" s="15"/>
      <c r="Q85" s="1" t="s">
        <v>152</v>
      </c>
    </row>
    <row r="86" spans="1:48" ht="30" customHeight="1" x14ac:dyDescent="0.3">
      <c r="A86" s="15"/>
      <c r="B86" s="15"/>
      <c r="C86" s="15"/>
      <c r="D86" s="15"/>
      <c r="E86" s="16"/>
      <c r="F86" s="16"/>
      <c r="G86" s="16"/>
      <c r="H86" s="16"/>
      <c r="I86" s="16"/>
      <c r="J86" s="16"/>
      <c r="K86" s="16"/>
      <c r="L86" s="16"/>
      <c r="M86" s="15"/>
      <c r="Q86" s="1" t="s">
        <v>152</v>
      </c>
    </row>
    <row r="87" spans="1:48" ht="30" customHeight="1" x14ac:dyDescent="0.3">
      <c r="A87" s="15"/>
      <c r="B87" s="15"/>
      <c r="C87" s="15"/>
      <c r="D87" s="15"/>
      <c r="E87" s="16"/>
      <c r="F87" s="16"/>
      <c r="G87" s="16"/>
      <c r="H87" s="16"/>
      <c r="I87" s="16"/>
      <c r="J87" s="16"/>
      <c r="K87" s="16"/>
      <c r="L87" s="16"/>
      <c r="M87" s="15"/>
      <c r="Q87" s="1" t="s">
        <v>152</v>
      </c>
    </row>
    <row r="88" spans="1:48" ht="30" customHeight="1" x14ac:dyDescent="0.3">
      <c r="A88" s="15"/>
      <c r="B88" s="15"/>
      <c r="C88" s="15"/>
      <c r="D88" s="15"/>
      <c r="E88" s="16"/>
      <c r="F88" s="16"/>
      <c r="G88" s="16"/>
      <c r="H88" s="16"/>
      <c r="I88" s="16"/>
      <c r="J88" s="16"/>
      <c r="K88" s="16"/>
      <c r="L88" s="16"/>
      <c r="M88" s="15"/>
      <c r="Q88" s="1" t="s">
        <v>152</v>
      </c>
    </row>
    <row r="89" spans="1:48" ht="30" customHeight="1" x14ac:dyDescent="0.3">
      <c r="A89" s="15"/>
      <c r="B89" s="15"/>
      <c r="C89" s="15"/>
      <c r="D89" s="15"/>
      <c r="E89" s="16"/>
      <c r="F89" s="16"/>
      <c r="G89" s="16"/>
      <c r="H89" s="16"/>
      <c r="I89" s="16"/>
      <c r="J89" s="16"/>
      <c r="K89" s="16"/>
      <c r="L89" s="16"/>
      <c r="M89" s="15"/>
      <c r="Q89" s="1" t="s">
        <v>152</v>
      </c>
    </row>
    <row r="90" spans="1:48" ht="30" customHeight="1" x14ac:dyDescent="0.3">
      <c r="A90" s="15"/>
      <c r="B90" s="15"/>
      <c r="C90" s="15"/>
      <c r="D90" s="15"/>
      <c r="E90" s="16"/>
      <c r="F90" s="16"/>
      <c r="G90" s="16"/>
      <c r="H90" s="16"/>
      <c r="I90" s="16"/>
      <c r="J90" s="16"/>
      <c r="K90" s="16"/>
      <c r="L90" s="16"/>
      <c r="M90" s="15"/>
      <c r="Q90" s="1" t="s">
        <v>152</v>
      </c>
    </row>
    <row r="91" spans="1:48" ht="30" customHeight="1" x14ac:dyDescent="0.3">
      <c r="A91" s="15"/>
      <c r="B91" s="15"/>
      <c r="C91" s="15"/>
      <c r="D91" s="15"/>
      <c r="E91" s="16"/>
      <c r="F91" s="16"/>
      <c r="G91" s="16"/>
      <c r="H91" s="16"/>
      <c r="I91" s="16"/>
      <c r="J91" s="16"/>
      <c r="K91" s="16"/>
      <c r="L91" s="16"/>
      <c r="M91" s="15"/>
      <c r="Q91" s="1" t="s">
        <v>152</v>
      </c>
    </row>
    <row r="92" spans="1:48" ht="30" customHeight="1" x14ac:dyDescent="0.3">
      <c r="A92" s="14" t="s">
        <v>80</v>
      </c>
      <c r="B92" s="15"/>
      <c r="C92" s="15"/>
      <c r="D92" s="15"/>
      <c r="E92" s="16"/>
      <c r="F92" s="16">
        <f>SUMIF(Q50:Q91,"010202",F50:F91)</f>
        <v>0</v>
      </c>
      <c r="G92" s="16"/>
      <c r="H92" s="16">
        <f>SUMIF(Q50:Q91,"010202",H50:H91)</f>
        <v>0</v>
      </c>
      <c r="I92" s="16"/>
      <c r="J92" s="16">
        <f>SUMIF(Q50:Q91,"010202",J50:J91)</f>
        <v>0</v>
      </c>
      <c r="K92" s="16"/>
      <c r="L92" s="16">
        <f>SUMIF(Q50:Q91,"010202",L50:L91)</f>
        <v>0</v>
      </c>
      <c r="M92" s="15"/>
      <c r="N92" t="s">
        <v>81</v>
      </c>
    </row>
    <row r="93" spans="1:48" ht="30" customHeight="1" x14ac:dyDescent="0.3">
      <c r="A93" s="14" t="s">
        <v>265</v>
      </c>
      <c r="B93" s="14" t="s">
        <v>53</v>
      </c>
      <c r="C93" s="15"/>
      <c r="D93" s="15"/>
      <c r="E93" s="16"/>
      <c r="F93" s="16"/>
      <c r="G93" s="16"/>
      <c r="H93" s="16"/>
      <c r="I93" s="16"/>
      <c r="J93" s="16"/>
      <c r="K93" s="16"/>
      <c r="L93" s="16"/>
      <c r="M93" s="15"/>
      <c r="N93" s="3"/>
      <c r="O93" s="3"/>
      <c r="P93" s="3"/>
      <c r="Q93" s="2" t="s">
        <v>266</v>
      </c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</row>
    <row r="94" spans="1:48" ht="30" customHeight="1" x14ac:dyDescent="0.3">
      <c r="A94" s="14" t="s">
        <v>153</v>
      </c>
      <c r="B94" s="14" t="s">
        <v>53</v>
      </c>
      <c r="C94" s="14" t="s">
        <v>53</v>
      </c>
      <c r="D94" s="15"/>
      <c r="E94" s="16"/>
      <c r="F94" s="16">
        <f t="shared" ref="F94:F125" si="11">TRUNC(E94*D94, 0)</f>
        <v>0</v>
      </c>
      <c r="G94" s="16"/>
      <c r="H94" s="16">
        <f t="shared" ref="H94:H125" si="12">TRUNC(G94*D94, 0)</f>
        <v>0</v>
      </c>
      <c r="I94" s="16"/>
      <c r="J94" s="16">
        <f t="shared" ref="J94:J125" si="13">TRUNC(I94*D94, 0)</f>
        <v>0</v>
      </c>
      <c r="K94" s="16">
        <f t="shared" ref="K94:K125" si="14">TRUNC(E94+G94+I94, 0)</f>
        <v>0</v>
      </c>
      <c r="L94" s="16">
        <f t="shared" ref="L94:L125" si="15">TRUNC(F94+H94+J94, 0)</f>
        <v>0</v>
      </c>
      <c r="M94" s="14"/>
      <c r="N94" s="2" t="s">
        <v>53</v>
      </c>
      <c r="O94" s="2" t="s">
        <v>53</v>
      </c>
      <c r="P94" s="2" t="s">
        <v>53</v>
      </c>
      <c r="Q94" s="2" t="s">
        <v>266</v>
      </c>
      <c r="R94" s="2" t="s">
        <v>62</v>
      </c>
      <c r="S94" s="2" t="s">
        <v>62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53</v>
      </c>
      <c r="AS94" s="2" t="s">
        <v>53</v>
      </c>
      <c r="AT94" s="3"/>
      <c r="AU94" s="2" t="s">
        <v>266</v>
      </c>
      <c r="AV94" s="3">
        <v>30</v>
      </c>
    </row>
    <row r="95" spans="1:48" ht="30" customHeight="1" x14ac:dyDescent="0.3">
      <c r="A95" s="14" t="s">
        <v>267</v>
      </c>
      <c r="B95" s="14" t="s">
        <v>268</v>
      </c>
      <c r="C95" s="14" t="s">
        <v>59</v>
      </c>
      <c r="D95" s="15">
        <v>1924.3</v>
      </c>
      <c r="E95" s="16"/>
      <c r="F95" s="16">
        <f t="shared" si="11"/>
        <v>0</v>
      </c>
      <c r="G95" s="16"/>
      <c r="H95" s="16">
        <f t="shared" si="12"/>
        <v>0</v>
      </c>
      <c r="I95" s="16"/>
      <c r="J95" s="16">
        <f t="shared" si="13"/>
        <v>0</v>
      </c>
      <c r="K95" s="16">
        <f t="shared" si="14"/>
        <v>0</v>
      </c>
      <c r="L95" s="16">
        <f t="shared" si="15"/>
        <v>0</v>
      </c>
      <c r="M95" s="14"/>
      <c r="N95" s="2" t="s">
        <v>269</v>
      </c>
      <c r="O95" s="2" t="s">
        <v>53</v>
      </c>
      <c r="P95" s="2" t="s">
        <v>53</v>
      </c>
      <c r="Q95" s="2" t="s">
        <v>266</v>
      </c>
      <c r="R95" s="2" t="s">
        <v>61</v>
      </c>
      <c r="S95" s="2" t="s">
        <v>62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53</v>
      </c>
      <c r="AS95" s="2" t="s">
        <v>53</v>
      </c>
      <c r="AT95" s="3"/>
      <c r="AU95" s="2" t="s">
        <v>270</v>
      </c>
      <c r="AV95" s="3">
        <v>32</v>
      </c>
    </row>
    <row r="96" spans="1:48" ht="30" customHeight="1" x14ac:dyDescent="0.3">
      <c r="A96" s="14" t="s">
        <v>271</v>
      </c>
      <c r="B96" s="14" t="s">
        <v>272</v>
      </c>
      <c r="C96" s="14" t="s">
        <v>59</v>
      </c>
      <c r="D96" s="15">
        <v>1851</v>
      </c>
      <c r="E96" s="16"/>
      <c r="F96" s="16">
        <f t="shared" si="11"/>
        <v>0</v>
      </c>
      <c r="G96" s="16"/>
      <c r="H96" s="16">
        <f t="shared" si="12"/>
        <v>0</v>
      </c>
      <c r="I96" s="16"/>
      <c r="J96" s="16">
        <f t="shared" si="13"/>
        <v>0</v>
      </c>
      <c r="K96" s="16">
        <f t="shared" si="14"/>
        <v>0</v>
      </c>
      <c r="L96" s="16">
        <f t="shared" si="15"/>
        <v>0</v>
      </c>
      <c r="M96" s="14"/>
      <c r="N96" s="2" t="s">
        <v>273</v>
      </c>
      <c r="O96" s="2" t="s">
        <v>53</v>
      </c>
      <c r="P96" s="2" t="s">
        <v>53</v>
      </c>
      <c r="Q96" s="2" t="s">
        <v>266</v>
      </c>
      <c r="R96" s="2" t="s">
        <v>61</v>
      </c>
      <c r="S96" s="2" t="s">
        <v>62</v>
      </c>
      <c r="T96" s="2" t="s">
        <v>62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53</v>
      </c>
      <c r="AS96" s="2" t="s">
        <v>53</v>
      </c>
      <c r="AT96" s="3"/>
      <c r="AU96" s="2" t="s">
        <v>274</v>
      </c>
      <c r="AV96" s="3">
        <v>31</v>
      </c>
    </row>
    <row r="97" spans="1:48" ht="30" customHeight="1" x14ac:dyDescent="0.3">
      <c r="A97" s="14" t="s">
        <v>275</v>
      </c>
      <c r="B97" s="14" t="s">
        <v>276</v>
      </c>
      <c r="C97" s="14" t="s">
        <v>176</v>
      </c>
      <c r="D97" s="15">
        <v>143.6</v>
      </c>
      <c r="E97" s="16"/>
      <c r="F97" s="16">
        <f t="shared" si="11"/>
        <v>0</v>
      </c>
      <c r="G97" s="16"/>
      <c r="H97" s="16">
        <f t="shared" si="12"/>
        <v>0</v>
      </c>
      <c r="I97" s="16"/>
      <c r="J97" s="16">
        <f t="shared" si="13"/>
        <v>0</v>
      </c>
      <c r="K97" s="16">
        <f t="shared" si="14"/>
        <v>0</v>
      </c>
      <c r="L97" s="16">
        <f t="shared" si="15"/>
        <v>0</v>
      </c>
      <c r="M97" s="14"/>
      <c r="N97" s="2" t="s">
        <v>277</v>
      </c>
      <c r="O97" s="2" t="s">
        <v>53</v>
      </c>
      <c r="P97" s="2" t="s">
        <v>53</v>
      </c>
      <c r="Q97" s="2" t="s">
        <v>266</v>
      </c>
      <c r="R97" s="2" t="s">
        <v>61</v>
      </c>
      <c r="S97" s="2" t="s">
        <v>62</v>
      </c>
      <c r="T97" s="2" t="s">
        <v>62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53</v>
      </c>
      <c r="AS97" s="2" t="s">
        <v>53</v>
      </c>
      <c r="AT97" s="3"/>
      <c r="AU97" s="2" t="s">
        <v>278</v>
      </c>
      <c r="AV97" s="3">
        <v>33</v>
      </c>
    </row>
    <row r="98" spans="1:48" ht="30" customHeight="1" x14ac:dyDescent="0.3">
      <c r="A98" s="14" t="s">
        <v>279</v>
      </c>
      <c r="B98" s="14" t="s">
        <v>280</v>
      </c>
      <c r="C98" s="14" t="s">
        <v>176</v>
      </c>
      <c r="D98" s="15">
        <v>143.6</v>
      </c>
      <c r="E98" s="16"/>
      <c r="F98" s="16">
        <f t="shared" si="11"/>
        <v>0</v>
      </c>
      <c r="G98" s="16"/>
      <c r="H98" s="16">
        <f t="shared" si="12"/>
        <v>0</v>
      </c>
      <c r="I98" s="16"/>
      <c r="J98" s="16">
        <f t="shared" si="13"/>
        <v>0</v>
      </c>
      <c r="K98" s="16">
        <f t="shared" si="14"/>
        <v>0</v>
      </c>
      <c r="L98" s="16">
        <f t="shared" si="15"/>
        <v>0</v>
      </c>
      <c r="M98" s="14"/>
      <c r="N98" s="2" t="s">
        <v>281</v>
      </c>
      <c r="O98" s="2" t="s">
        <v>53</v>
      </c>
      <c r="P98" s="2" t="s">
        <v>53</v>
      </c>
      <c r="Q98" s="2" t="s">
        <v>266</v>
      </c>
      <c r="R98" s="2" t="s">
        <v>61</v>
      </c>
      <c r="S98" s="2" t="s">
        <v>62</v>
      </c>
      <c r="T98" s="2" t="s">
        <v>62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53</v>
      </c>
      <c r="AS98" s="2" t="s">
        <v>53</v>
      </c>
      <c r="AT98" s="3"/>
      <c r="AU98" s="2" t="s">
        <v>282</v>
      </c>
      <c r="AV98" s="3">
        <v>34</v>
      </c>
    </row>
    <row r="99" spans="1:48" ht="30" customHeight="1" x14ac:dyDescent="0.3">
      <c r="A99" s="14" t="s">
        <v>283</v>
      </c>
      <c r="B99" s="14" t="s">
        <v>284</v>
      </c>
      <c r="C99" s="14" t="s">
        <v>285</v>
      </c>
      <c r="D99" s="15">
        <v>200</v>
      </c>
      <c r="E99" s="16"/>
      <c r="F99" s="16">
        <f t="shared" si="11"/>
        <v>0</v>
      </c>
      <c r="G99" s="16"/>
      <c r="H99" s="16">
        <f t="shared" si="12"/>
        <v>0</v>
      </c>
      <c r="I99" s="16"/>
      <c r="J99" s="16">
        <f t="shared" si="13"/>
        <v>0</v>
      </c>
      <c r="K99" s="16">
        <f t="shared" si="14"/>
        <v>0</v>
      </c>
      <c r="L99" s="16">
        <f t="shared" si="15"/>
        <v>0</v>
      </c>
      <c r="M99" s="14"/>
      <c r="N99" s="2" t="s">
        <v>286</v>
      </c>
      <c r="O99" s="2" t="s">
        <v>53</v>
      </c>
      <c r="P99" s="2" t="s">
        <v>53</v>
      </c>
      <c r="Q99" s="2" t="s">
        <v>266</v>
      </c>
      <c r="R99" s="2" t="s">
        <v>61</v>
      </c>
      <c r="S99" s="2" t="s">
        <v>62</v>
      </c>
      <c r="T99" s="2" t="s">
        <v>62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53</v>
      </c>
      <c r="AS99" s="2" t="s">
        <v>53</v>
      </c>
      <c r="AT99" s="3"/>
      <c r="AU99" s="2" t="s">
        <v>287</v>
      </c>
      <c r="AV99" s="3">
        <v>120</v>
      </c>
    </row>
    <row r="100" spans="1:48" ht="30" customHeight="1" x14ac:dyDescent="0.3">
      <c r="A100" s="14" t="s">
        <v>288</v>
      </c>
      <c r="B100" s="14" t="s">
        <v>289</v>
      </c>
      <c r="C100" s="14" t="s">
        <v>148</v>
      </c>
      <c r="D100" s="15">
        <v>1</v>
      </c>
      <c r="E100" s="16"/>
      <c r="F100" s="16">
        <f t="shared" si="11"/>
        <v>0</v>
      </c>
      <c r="G100" s="16"/>
      <c r="H100" s="16">
        <f t="shared" si="12"/>
        <v>0</v>
      </c>
      <c r="I100" s="16"/>
      <c r="J100" s="16">
        <f t="shared" si="13"/>
        <v>0</v>
      </c>
      <c r="K100" s="16">
        <f t="shared" si="14"/>
        <v>0</v>
      </c>
      <c r="L100" s="16">
        <f t="shared" si="15"/>
        <v>0</v>
      </c>
      <c r="M100" s="14"/>
      <c r="N100" s="2" t="s">
        <v>290</v>
      </c>
      <c r="O100" s="2" t="s">
        <v>53</v>
      </c>
      <c r="P100" s="2" t="s">
        <v>53</v>
      </c>
      <c r="Q100" s="2" t="s">
        <v>266</v>
      </c>
      <c r="R100" s="2" t="s">
        <v>61</v>
      </c>
      <c r="S100" s="2" t="s">
        <v>62</v>
      </c>
      <c r="T100" s="2" t="s">
        <v>62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53</v>
      </c>
      <c r="AS100" s="2" t="s">
        <v>53</v>
      </c>
      <c r="AT100" s="3"/>
      <c r="AU100" s="2" t="s">
        <v>291</v>
      </c>
      <c r="AV100" s="3">
        <v>920</v>
      </c>
    </row>
    <row r="101" spans="1:48" ht="30" customHeight="1" x14ac:dyDescent="0.3">
      <c r="A101" s="14" t="s">
        <v>288</v>
      </c>
      <c r="B101" s="14" t="s">
        <v>292</v>
      </c>
      <c r="C101" s="14" t="s">
        <v>148</v>
      </c>
      <c r="D101" s="15">
        <v>1</v>
      </c>
      <c r="E101" s="16"/>
      <c r="F101" s="16">
        <f t="shared" si="11"/>
        <v>0</v>
      </c>
      <c r="G101" s="16"/>
      <c r="H101" s="16">
        <f t="shared" si="12"/>
        <v>0</v>
      </c>
      <c r="I101" s="16"/>
      <c r="J101" s="16">
        <f t="shared" si="13"/>
        <v>0</v>
      </c>
      <c r="K101" s="16">
        <f t="shared" si="14"/>
        <v>0</v>
      </c>
      <c r="L101" s="16">
        <f t="shared" si="15"/>
        <v>0</v>
      </c>
      <c r="M101" s="14"/>
      <c r="N101" s="2" t="s">
        <v>293</v>
      </c>
      <c r="O101" s="2" t="s">
        <v>53</v>
      </c>
      <c r="P101" s="2" t="s">
        <v>53</v>
      </c>
      <c r="Q101" s="2" t="s">
        <v>266</v>
      </c>
      <c r="R101" s="2" t="s">
        <v>61</v>
      </c>
      <c r="S101" s="2" t="s">
        <v>62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53</v>
      </c>
      <c r="AS101" s="2" t="s">
        <v>53</v>
      </c>
      <c r="AT101" s="3"/>
      <c r="AU101" s="2" t="s">
        <v>294</v>
      </c>
      <c r="AV101" s="3">
        <v>921</v>
      </c>
    </row>
    <row r="102" spans="1:48" ht="30" customHeight="1" x14ac:dyDescent="0.3">
      <c r="A102" s="14" t="s">
        <v>295</v>
      </c>
      <c r="B102" s="14" t="s">
        <v>296</v>
      </c>
      <c r="C102" s="14" t="s">
        <v>53</v>
      </c>
      <c r="D102" s="15"/>
      <c r="E102" s="16"/>
      <c r="F102" s="16">
        <f t="shared" si="11"/>
        <v>0</v>
      </c>
      <c r="G102" s="16"/>
      <c r="H102" s="16">
        <f t="shared" si="12"/>
        <v>0</v>
      </c>
      <c r="I102" s="16"/>
      <c r="J102" s="16">
        <f t="shared" si="13"/>
        <v>0</v>
      </c>
      <c r="K102" s="16">
        <f t="shared" si="14"/>
        <v>0</v>
      </c>
      <c r="L102" s="16">
        <f t="shared" si="15"/>
        <v>0</v>
      </c>
      <c r="M102" s="14"/>
      <c r="N102" s="2" t="s">
        <v>53</v>
      </c>
      <c r="O102" s="2" t="s">
        <v>53</v>
      </c>
      <c r="P102" s="2" t="s">
        <v>53</v>
      </c>
      <c r="Q102" s="2" t="s">
        <v>266</v>
      </c>
      <c r="R102" s="2" t="s">
        <v>62</v>
      </c>
      <c r="S102" s="2" t="s">
        <v>62</v>
      </c>
      <c r="T102" s="2" t="s">
        <v>62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53</v>
      </c>
      <c r="AS102" s="2" t="s">
        <v>53</v>
      </c>
      <c r="AT102" s="3"/>
      <c r="AU102" s="2" t="s">
        <v>266</v>
      </c>
      <c r="AV102" s="3">
        <v>38</v>
      </c>
    </row>
    <row r="103" spans="1:48" ht="30" customHeight="1" x14ac:dyDescent="0.3">
      <c r="A103" s="14" t="s">
        <v>297</v>
      </c>
      <c r="B103" s="14" t="s">
        <v>298</v>
      </c>
      <c r="C103" s="14" t="s">
        <v>53</v>
      </c>
      <c r="D103" s="15"/>
      <c r="E103" s="16"/>
      <c r="F103" s="16">
        <f t="shared" si="11"/>
        <v>0</v>
      </c>
      <c r="G103" s="16"/>
      <c r="H103" s="16">
        <f t="shared" si="12"/>
        <v>0</v>
      </c>
      <c r="I103" s="16"/>
      <c r="J103" s="16">
        <f t="shared" si="13"/>
        <v>0</v>
      </c>
      <c r="K103" s="16">
        <f t="shared" si="14"/>
        <v>0</v>
      </c>
      <c r="L103" s="16">
        <f t="shared" si="15"/>
        <v>0</v>
      </c>
      <c r="M103" s="14"/>
      <c r="N103" s="2" t="s">
        <v>53</v>
      </c>
      <c r="O103" s="2" t="s">
        <v>53</v>
      </c>
      <c r="P103" s="2" t="s">
        <v>53</v>
      </c>
      <c r="Q103" s="2" t="s">
        <v>266</v>
      </c>
      <c r="R103" s="2" t="s">
        <v>62</v>
      </c>
      <c r="S103" s="2" t="s">
        <v>62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53</v>
      </c>
      <c r="AS103" s="2" t="s">
        <v>53</v>
      </c>
      <c r="AT103" s="3"/>
      <c r="AU103" s="2" t="s">
        <v>266</v>
      </c>
      <c r="AV103" s="3">
        <v>37</v>
      </c>
    </row>
    <row r="104" spans="1:48" ht="30" customHeight="1" x14ac:dyDescent="0.3">
      <c r="A104" s="14" t="s">
        <v>299</v>
      </c>
      <c r="B104" s="14" t="s">
        <v>300</v>
      </c>
      <c r="C104" s="14" t="s">
        <v>59</v>
      </c>
      <c r="D104" s="15">
        <v>11.5</v>
      </c>
      <c r="E104" s="16"/>
      <c r="F104" s="16">
        <f t="shared" si="11"/>
        <v>0</v>
      </c>
      <c r="G104" s="16"/>
      <c r="H104" s="16">
        <f t="shared" si="12"/>
        <v>0</v>
      </c>
      <c r="I104" s="16"/>
      <c r="J104" s="16">
        <f t="shared" si="13"/>
        <v>0</v>
      </c>
      <c r="K104" s="16">
        <f t="shared" si="14"/>
        <v>0</v>
      </c>
      <c r="L104" s="16">
        <f t="shared" si="15"/>
        <v>0</v>
      </c>
      <c r="M104" s="14"/>
      <c r="N104" s="2" t="s">
        <v>301</v>
      </c>
      <c r="O104" s="2" t="s">
        <v>53</v>
      </c>
      <c r="P104" s="2" t="s">
        <v>53</v>
      </c>
      <c r="Q104" s="2" t="s">
        <v>266</v>
      </c>
      <c r="R104" s="2" t="s">
        <v>61</v>
      </c>
      <c r="S104" s="2" t="s">
        <v>62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53</v>
      </c>
      <c r="AS104" s="2" t="s">
        <v>53</v>
      </c>
      <c r="AT104" s="3"/>
      <c r="AU104" s="2" t="s">
        <v>302</v>
      </c>
      <c r="AV104" s="3">
        <v>39</v>
      </c>
    </row>
    <row r="105" spans="1:48" ht="30" customHeight="1" x14ac:dyDescent="0.3">
      <c r="A105" s="14" t="s">
        <v>303</v>
      </c>
      <c r="B105" s="14" t="s">
        <v>304</v>
      </c>
      <c r="C105" s="14" t="s">
        <v>59</v>
      </c>
      <c r="D105" s="15">
        <v>11.5</v>
      </c>
      <c r="E105" s="16"/>
      <c r="F105" s="16">
        <f t="shared" si="11"/>
        <v>0</v>
      </c>
      <c r="G105" s="16"/>
      <c r="H105" s="16">
        <f t="shared" si="12"/>
        <v>0</v>
      </c>
      <c r="I105" s="16"/>
      <c r="J105" s="16">
        <f t="shared" si="13"/>
        <v>0</v>
      </c>
      <c r="K105" s="16">
        <f t="shared" si="14"/>
        <v>0</v>
      </c>
      <c r="L105" s="16">
        <f t="shared" si="15"/>
        <v>0</v>
      </c>
      <c r="M105" s="14"/>
      <c r="N105" s="2" t="s">
        <v>305</v>
      </c>
      <c r="O105" s="2" t="s">
        <v>53</v>
      </c>
      <c r="P105" s="2" t="s">
        <v>53</v>
      </c>
      <c r="Q105" s="2" t="s">
        <v>266</v>
      </c>
      <c r="R105" s="2" t="s">
        <v>61</v>
      </c>
      <c r="S105" s="2" t="s">
        <v>62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53</v>
      </c>
      <c r="AS105" s="2" t="s">
        <v>53</v>
      </c>
      <c r="AT105" s="3"/>
      <c r="AU105" s="2" t="s">
        <v>306</v>
      </c>
      <c r="AV105" s="3">
        <v>41</v>
      </c>
    </row>
    <row r="106" spans="1:48" ht="30" customHeight="1" x14ac:dyDescent="0.3">
      <c r="A106" s="14" t="s">
        <v>307</v>
      </c>
      <c r="B106" s="14" t="s">
        <v>308</v>
      </c>
      <c r="C106" s="14" t="s">
        <v>176</v>
      </c>
      <c r="D106" s="15">
        <v>15.6</v>
      </c>
      <c r="E106" s="16"/>
      <c r="F106" s="16">
        <f t="shared" si="11"/>
        <v>0</v>
      </c>
      <c r="G106" s="16"/>
      <c r="H106" s="16">
        <f t="shared" si="12"/>
        <v>0</v>
      </c>
      <c r="I106" s="16"/>
      <c r="J106" s="16">
        <f t="shared" si="13"/>
        <v>0</v>
      </c>
      <c r="K106" s="16">
        <f t="shared" si="14"/>
        <v>0</v>
      </c>
      <c r="L106" s="16">
        <f t="shared" si="15"/>
        <v>0</v>
      </c>
      <c r="M106" s="14"/>
      <c r="N106" s="2" t="s">
        <v>309</v>
      </c>
      <c r="O106" s="2" t="s">
        <v>53</v>
      </c>
      <c r="P106" s="2" t="s">
        <v>53</v>
      </c>
      <c r="Q106" s="2" t="s">
        <v>266</v>
      </c>
      <c r="R106" s="2" t="s">
        <v>61</v>
      </c>
      <c r="S106" s="2" t="s">
        <v>62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53</v>
      </c>
      <c r="AS106" s="2" t="s">
        <v>53</v>
      </c>
      <c r="AT106" s="3"/>
      <c r="AU106" s="2" t="s">
        <v>310</v>
      </c>
      <c r="AV106" s="3">
        <v>42</v>
      </c>
    </row>
    <row r="107" spans="1:48" ht="30" customHeight="1" x14ac:dyDescent="0.3">
      <c r="A107" s="14" t="s">
        <v>311</v>
      </c>
      <c r="B107" s="14" t="s">
        <v>312</v>
      </c>
      <c r="C107" s="14" t="s">
        <v>59</v>
      </c>
      <c r="D107" s="15">
        <v>4.7</v>
      </c>
      <c r="E107" s="16"/>
      <c r="F107" s="16">
        <f t="shared" si="11"/>
        <v>0</v>
      </c>
      <c r="G107" s="16"/>
      <c r="H107" s="16">
        <f t="shared" si="12"/>
        <v>0</v>
      </c>
      <c r="I107" s="16"/>
      <c r="J107" s="16">
        <f t="shared" si="13"/>
        <v>0</v>
      </c>
      <c r="K107" s="16">
        <f t="shared" si="14"/>
        <v>0</v>
      </c>
      <c r="L107" s="16">
        <f t="shared" si="15"/>
        <v>0</v>
      </c>
      <c r="M107" s="14"/>
      <c r="N107" s="2" t="s">
        <v>313</v>
      </c>
      <c r="O107" s="2" t="s">
        <v>53</v>
      </c>
      <c r="P107" s="2" t="s">
        <v>53</v>
      </c>
      <c r="Q107" s="2" t="s">
        <v>266</v>
      </c>
      <c r="R107" s="2" t="s">
        <v>61</v>
      </c>
      <c r="S107" s="2" t="s">
        <v>62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53</v>
      </c>
      <c r="AS107" s="2" t="s">
        <v>53</v>
      </c>
      <c r="AT107" s="3"/>
      <c r="AU107" s="2" t="s">
        <v>314</v>
      </c>
      <c r="AV107" s="3">
        <v>44</v>
      </c>
    </row>
    <row r="108" spans="1:48" ht="30" customHeight="1" x14ac:dyDescent="0.3">
      <c r="A108" s="14" t="s">
        <v>315</v>
      </c>
      <c r="B108" s="14" t="s">
        <v>316</v>
      </c>
      <c r="C108" s="14" t="s">
        <v>59</v>
      </c>
      <c r="D108" s="15">
        <v>77</v>
      </c>
      <c r="E108" s="16"/>
      <c r="F108" s="16">
        <f t="shared" si="11"/>
        <v>0</v>
      </c>
      <c r="G108" s="16"/>
      <c r="H108" s="16">
        <f t="shared" si="12"/>
        <v>0</v>
      </c>
      <c r="I108" s="16"/>
      <c r="J108" s="16">
        <f t="shared" si="13"/>
        <v>0</v>
      </c>
      <c r="K108" s="16">
        <f t="shared" si="14"/>
        <v>0</v>
      </c>
      <c r="L108" s="16">
        <f t="shared" si="15"/>
        <v>0</v>
      </c>
      <c r="M108" s="14"/>
      <c r="N108" s="2" t="s">
        <v>317</v>
      </c>
      <c r="O108" s="2" t="s">
        <v>53</v>
      </c>
      <c r="P108" s="2" t="s">
        <v>53</v>
      </c>
      <c r="Q108" s="2" t="s">
        <v>266</v>
      </c>
      <c r="R108" s="2" t="s">
        <v>61</v>
      </c>
      <c r="S108" s="2" t="s">
        <v>62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53</v>
      </c>
      <c r="AS108" s="2" t="s">
        <v>53</v>
      </c>
      <c r="AT108" s="3"/>
      <c r="AU108" s="2" t="s">
        <v>318</v>
      </c>
      <c r="AV108" s="3">
        <v>45</v>
      </c>
    </row>
    <row r="109" spans="1:48" ht="30" customHeight="1" x14ac:dyDescent="0.3">
      <c r="A109" s="14" t="s">
        <v>187</v>
      </c>
      <c r="B109" s="14" t="s">
        <v>319</v>
      </c>
      <c r="C109" s="14" t="s">
        <v>59</v>
      </c>
      <c r="D109" s="15">
        <v>77</v>
      </c>
      <c r="E109" s="16"/>
      <c r="F109" s="16">
        <f t="shared" si="11"/>
        <v>0</v>
      </c>
      <c r="G109" s="16"/>
      <c r="H109" s="16">
        <f t="shared" si="12"/>
        <v>0</v>
      </c>
      <c r="I109" s="16"/>
      <c r="J109" s="16">
        <f t="shared" si="13"/>
        <v>0</v>
      </c>
      <c r="K109" s="16">
        <f t="shared" si="14"/>
        <v>0</v>
      </c>
      <c r="L109" s="16">
        <f t="shared" si="15"/>
        <v>0</v>
      </c>
      <c r="M109" s="14"/>
      <c r="N109" s="2" t="s">
        <v>320</v>
      </c>
      <c r="O109" s="2" t="s">
        <v>53</v>
      </c>
      <c r="P109" s="2" t="s">
        <v>53</v>
      </c>
      <c r="Q109" s="2" t="s">
        <v>266</v>
      </c>
      <c r="R109" s="2" t="s">
        <v>61</v>
      </c>
      <c r="S109" s="2" t="s">
        <v>62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53</v>
      </c>
      <c r="AS109" s="2" t="s">
        <v>53</v>
      </c>
      <c r="AT109" s="3"/>
      <c r="AU109" s="2" t="s">
        <v>321</v>
      </c>
      <c r="AV109" s="3">
        <v>46</v>
      </c>
    </row>
    <row r="110" spans="1:48" ht="30" customHeight="1" x14ac:dyDescent="0.3">
      <c r="A110" s="14" t="s">
        <v>303</v>
      </c>
      <c r="B110" s="14" t="s">
        <v>322</v>
      </c>
      <c r="C110" s="14" t="s">
        <v>59</v>
      </c>
      <c r="D110" s="15">
        <v>73.400000000000006</v>
      </c>
      <c r="E110" s="16"/>
      <c r="F110" s="16">
        <f t="shared" si="11"/>
        <v>0</v>
      </c>
      <c r="G110" s="16"/>
      <c r="H110" s="16">
        <f t="shared" si="12"/>
        <v>0</v>
      </c>
      <c r="I110" s="16"/>
      <c r="J110" s="16">
        <f t="shared" si="13"/>
        <v>0</v>
      </c>
      <c r="K110" s="16">
        <f t="shared" si="14"/>
        <v>0</v>
      </c>
      <c r="L110" s="16">
        <f t="shared" si="15"/>
        <v>0</v>
      </c>
      <c r="M110" s="14"/>
      <c r="N110" s="2" t="s">
        <v>323</v>
      </c>
      <c r="O110" s="2" t="s">
        <v>53</v>
      </c>
      <c r="P110" s="2" t="s">
        <v>53</v>
      </c>
      <c r="Q110" s="2" t="s">
        <v>266</v>
      </c>
      <c r="R110" s="2" t="s">
        <v>61</v>
      </c>
      <c r="S110" s="2" t="s">
        <v>62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53</v>
      </c>
      <c r="AS110" s="2" t="s">
        <v>53</v>
      </c>
      <c r="AT110" s="3"/>
      <c r="AU110" s="2" t="s">
        <v>324</v>
      </c>
      <c r="AV110" s="3">
        <v>47</v>
      </c>
    </row>
    <row r="111" spans="1:48" ht="30" customHeight="1" x14ac:dyDescent="0.3">
      <c r="A111" s="14" t="s">
        <v>325</v>
      </c>
      <c r="B111" s="14" t="s">
        <v>53</v>
      </c>
      <c r="C111" s="14" t="s">
        <v>59</v>
      </c>
      <c r="D111" s="15">
        <v>73.400000000000006</v>
      </c>
      <c r="E111" s="16"/>
      <c r="F111" s="16">
        <f t="shared" si="11"/>
        <v>0</v>
      </c>
      <c r="G111" s="16"/>
      <c r="H111" s="16">
        <f t="shared" si="12"/>
        <v>0</v>
      </c>
      <c r="I111" s="16"/>
      <c r="J111" s="16">
        <f t="shared" si="13"/>
        <v>0</v>
      </c>
      <c r="K111" s="16">
        <f t="shared" si="14"/>
        <v>0</v>
      </c>
      <c r="L111" s="16">
        <f t="shared" si="15"/>
        <v>0</v>
      </c>
      <c r="M111" s="14"/>
      <c r="N111" s="2" t="s">
        <v>326</v>
      </c>
      <c r="O111" s="2" t="s">
        <v>53</v>
      </c>
      <c r="P111" s="2" t="s">
        <v>53</v>
      </c>
      <c r="Q111" s="2" t="s">
        <v>266</v>
      </c>
      <c r="R111" s="2" t="s">
        <v>61</v>
      </c>
      <c r="S111" s="2" t="s">
        <v>62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53</v>
      </c>
      <c r="AS111" s="2" t="s">
        <v>53</v>
      </c>
      <c r="AT111" s="3"/>
      <c r="AU111" s="2" t="s">
        <v>327</v>
      </c>
      <c r="AV111" s="3">
        <v>50</v>
      </c>
    </row>
    <row r="112" spans="1:48" ht="30" customHeight="1" x14ac:dyDescent="0.3">
      <c r="A112" s="14" t="s">
        <v>328</v>
      </c>
      <c r="B112" s="14" t="s">
        <v>53</v>
      </c>
      <c r="C112" s="14" t="s">
        <v>59</v>
      </c>
      <c r="D112" s="15">
        <v>11.5</v>
      </c>
      <c r="E112" s="16"/>
      <c r="F112" s="16">
        <f t="shared" si="11"/>
        <v>0</v>
      </c>
      <c r="G112" s="16"/>
      <c r="H112" s="16">
        <f t="shared" si="12"/>
        <v>0</v>
      </c>
      <c r="I112" s="16"/>
      <c r="J112" s="16">
        <f t="shared" si="13"/>
        <v>0</v>
      </c>
      <c r="K112" s="16">
        <f t="shared" si="14"/>
        <v>0</v>
      </c>
      <c r="L112" s="16">
        <f t="shared" si="15"/>
        <v>0</v>
      </c>
      <c r="M112" s="14"/>
      <c r="N112" s="2" t="s">
        <v>329</v>
      </c>
      <c r="O112" s="2" t="s">
        <v>53</v>
      </c>
      <c r="P112" s="2" t="s">
        <v>53</v>
      </c>
      <c r="Q112" s="2" t="s">
        <v>266</v>
      </c>
      <c r="R112" s="2" t="s">
        <v>61</v>
      </c>
      <c r="S112" s="2" t="s">
        <v>62</v>
      </c>
      <c r="T112" s="2" t="s">
        <v>62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53</v>
      </c>
      <c r="AS112" s="2" t="s">
        <v>53</v>
      </c>
      <c r="AT112" s="3"/>
      <c r="AU112" s="2" t="s">
        <v>330</v>
      </c>
      <c r="AV112" s="3">
        <v>51</v>
      </c>
    </row>
    <row r="113" spans="1:48" ht="30" customHeight="1" x14ac:dyDescent="0.3">
      <c r="A113" s="14" t="s">
        <v>331</v>
      </c>
      <c r="B113" s="14" t="s">
        <v>332</v>
      </c>
      <c r="C113" s="14" t="s">
        <v>176</v>
      </c>
      <c r="D113" s="15">
        <v>38.1</v>
      </c>
      <c r="E113" s="16"/>
      <c r="F113" s="16">
        <f t="shared" si="11"/>
        <v>0</v>
      </c>
      <c r="G113" s="16"/>
      <c r="H113" s="16">
        <f t="shared" si="12"/>
        <v>0</v>
      </c>
      <c r="I113" s="16"/>
      <c r="J113" s="16">
        <f t="shared" si="13"/>
        <v>0</v>
      </c>
      <c r="K113" s="16">
        <f t="shared" si="14"/>
        <v>0</v>
      </c>
      <c r="L113" s="16">
        <f t="shared" si="15"/>
        <v>0</v>
      </c>
      <c r="M113" s="14"/>
      <c r="N113" s="2" t="s">
        <v>333</v>
      </c>
      <c r="O113" s="2" t="s">
        <v>53</v>
      </c>
      <c r="P113" s="2" t="s">
        <v>53</v>
      </c>
      <c r="Q113" s="2" t="s">
        <v>266</v>
      </c>
      <c r="R113" s="2" t="s">
        <v>61</v>
      </c>
      <c r="S113" s="2" t="s">
        <v>62</v>
      </c>
      <c r="T113" s="2" t="s">
        <v>62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53</v>
      </c>
      <c r="AS113" s="2" t="s">
        <v>53</v>
      </c>
      <c r="AT113" s="3"/>
      <c r="AU113" s="2" t="s">
        <v>334</v>
      </c>
      <c r="AV113" s="3">
        <v>53</v>
      </c>
    </row>
    <row r="114" spans="1:48" ht="30" customHeight="1" x14ac:dyDescent="0.3">
      <c r="A114" s="14" t="s">
        <v>335</v>
      </c>
      <c r="B114" s="14" t="s">
        <v>336</v>
      </c>
      <c r="C114" s="14" t="s">
        <v>59</v>
      </c>
      <c r="D114" s="15">
        <v>21.1</v>
      </c>
      <c r="E114" s="16"/>
      <c r="F114" s="16">
        <f t="shared" si="11"/>
        <v>0</v>
      </c>
      <c r="G114" s="16"/>
      <c r="H114" s="16">
        <f t="shared" si="12"/>
        <v>0</v>
      </c>
      <c r="I114" s="16"/>
      <c r="J114" s="16">
        <f t="shared" si="13"/>
        <v>0</v>
      </c>
      <c r="K114" s="16">
        <f t="shared" si="14"/>
        <v>0</v>
      </c>
      <c r="L114" s="16">
        <f t="shared" si="15"/>
        <v>0</v>
      </c>
      <c r="M114" s="14"/>
      <c r="N114" s="2" t="s">
        <v>337</v>
      </c>
      <c r="O114" s="2" t="s">
        <v>53</v>
      </c>
      <c r="P114" s="2" t="s">
        <v>53</v>
      </c>
      <c r="Q114" s="2" t="s">
        <v>266</v>
      </c>
      <c r="R114" s="2" t="s">
        <v>61</v>
      </c>
      <c r="S114" s="2" t="s">
        <v>62</v>
      </c>
      <c r="T114" s="2" t="s">
        <v>62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53</v>
      </c>
      <c r="AS114" s="2" t="s">
        <v>53</v>
      </c>
      <c r="AT114" s="3"/>
      <c r="AU114" s="2" t="s">
        <v>338</v>
      </c>
      <c r="AV114" s="3">
        <v>54</v>
      </c>
    </row>
    <row r="115" spans="1:48" ht="30" customHeight="1" x14ac:dyDescent="0.3">
      <c r="A115" s="14" t="s">
        <v>339</v>
      </c>
      <c r="B115" s="14" t="s">
        <v>336</v>
      </c>
      <c r="C115" s="14" t="s">
        <v>59</v>
      </c>
      <c r="D115" s="15">
        <v>21.1</v>
      </c>
      <c r="E115" s="16"/>
      <c r="F115" s="16">
        <f t="shared" si="11"/>
        <v>0</v>
      </c>
      <c r="G115" s="16"/>
      <c r="H115" s="16">
        <f t="shared" si="12"/>
        <v>0</v>
      </c>
      <c r="I115" s="16"/>
      <c r="J115" s="16">
        <f t="shared" si="13"/>
        <v>0</v>
      </c>
      <c r="K115" s="16">
        <f t="shared" si="14"/>
        <v>0</v>
      </c>
      <c r="L115" s="16">
        <f t="shared" si="15"/>
        <v>0</v>
      </c>
      <c r="M115" s="14"/>
      <c r="N115" s="2" t="s">
        <v>340</v>
      </c>
      <c r="O115" s="2" t="s">
        <v>53</v>
      </c>
      <c r="P115" s="2" t="s">
        <v>53</v>
      </c>
      <c r="Q115" s="2" t="s">
        <v>266</v>
      </c>
      <c r="R115" s="2" t="s">
        <v>61</v>
      </c>
      <c r="S115" s="2" t="s">
        <v>62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53</v>
      </c>
      <c r="AS115" s="2" t="s">
        <v>53</v>
      </c>
      <c r="AT115" s="3"/>
      <c r="AU115" s="2" t="s">
        <v>341</v>
      </c>
      <c r="AV115" s="3">
        <v>55</v>
      </c>
    </row>
    <row r="116" spans="1:48" ht="30" customHeight="1" x14ac:dyDescent="0.3">
      <c r="A116" s="14" t="s">
        <v>342</v>
      </c>
      <c r="B116" s="14" t="s">
        <v>343</v>
      </c>
      <c r="C116" s="14" t="s">
        <v>176</v>
      </c>
      <c r="D116" s="15">
        <v>35.9</v>
      </c>
      <c r="E116" s="16"/>
      <c r="F116" s="16">
        <f t="shared" si="11"/>
        <v>0</v>
      </c>
      <c r="G116" s="16"/>
      <c r="H116" s="16">
        <f t="shared" si="12"/>
        <v>0</v>
      </c>
      <c r="I116" s="16"/>
      <c r="J116" s="16">
        <f t="shared" si="13"/>
        <v>0</v>
      </c>
      <c r="K116" s="16">
        <f t="shared" si="14"/>
        <v>0</v>
      </c>
      <c r="L116" s="16">
        <f t="shared" si="15"/>
        <v>0</v>
      </c>
      <c r="M116" s="14"/>
      <c r="N116" s="2" t="s">
        <v>344</v>
      </c>
      <c r="O116" s="2" t="s">
        <v>53</v>
      </c>
      <c r="P116" s="2" t="s">
        <v>53</v>
      </c>
      <c r="Q116" s="2" t="s">
        <v>266</v>
      </c>
      <c r="R116" s="2" t="s">
        <v>61</v>
      </c>
      <c r="S116" s="2" t="s">
        <v>62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53</v>
      </c>
      <c r="AS116" s="2" t="s">
        <v>53</v>
      </c>
      <c r="AT116" s="3"/>
      <c r="AU116" s="2" t="s">
        <v>345</v>
      </c>
      <c r="AV116" s="3">
        <v>56</v>
      </c>
    </row>
    <row r="117" spans="1:48" ht="30" customHeight="1" x14ac:dyDescent="0.3">
      <c r="A117" s="14" t="s">
        <v>346</v>
      </c>
      <c r="B117" s="14" t="s">
        <v>143</v>
      </c>
      <c r="C117" s="14" t="s">
        <v>285</v>
      </c>
      <c r="D117" s="15">
        <v>2</v>
      </c>
      <c r="E117" s="16"/>
      <c r="F117" s="16">
        <f t="shared" si="11"/>
        <v>0</v>
      </c>
      <c r="G117" s="16"/>
      <c r="H117" s="16">
        <f t="shared" si="12"/>
        <v>0</v>
      </c>
      <c r="I117" s="16"/>
      <c r="J117" s="16">
        <f t="shared" si="13"/>
        <v>0</v>
      </c>
      <c r="K117" s="16">
        <f t="shared" si="14"/>
        <v>0</v>
      </c>
      <c r="L117" s="16">
        <f t="shared" si="15"/>
        <v>0</v>
      </c>
      <c r="M117" s="14"/>
      <c r="N117" s="2" t="s">
        <v>347</v>
      </c>
      <c r="O117" s="2" t="s">
        <v>53</v>
      </c>
      <c r="P117" s="2" t="s">
        <v>53</v>
      </c>
      <c r="Q117" s="2" t="s">
        <v>266</v>
      </c>
      <c r="R117" s="2" t="s">
        <v>61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53</v>
      </c>
      <c r="AS117" s="2" t="s">
        <v>53</v>
      </c>
      <c r="AT117" s="3"/>
      <c r="AU117" s="2" t="s">
        <v>348</v>
      </c>
      <c r="AV117" s="3">
        <v>58</v>
      </c>
    </row>
    <row r="118" spans="1:48" ht="30" customHeight="1" x14ac:dyDescent="0.3">
      <c r="A118" s="14" t="s">
        <v>349</v>
      </c>
      <c r="B118" s="14" t="s">
        <v>350</v>
      </c>
      <c r="C118" s="14" t="s">
        <v>53</v>
      </c>
      <c r="D118" s="15"/>
      <c r="E118" s="16"/>
      <c r="F118" s="16">
        <f t="shared" si="11"/>
        <v>0</v>
      </c>
      <c r="G118" s="16"/>
      <c r="H118" s="16">
        <f t="shared" si="12"/>
        <v>0</v>
      </c>
      <c r="I118" s="16"/>
      <c r="J118" s="16">
        <f t="shared" si="13"/>
        <v>0</v>
      </c>
      <c r="K118" s="16">
        <f t="shared" si="14"/>
        <v>0</v>
      </c>
      <c r="L118" s="16">
        <f t="shared" si="15"/>
        <v>0</v>
      </c>
      <c r="M118" s="14"/>
      <c r="N118" s="2" t="s">
        <v>53</v>
      </c>
      <c r="O118" s="2" t="s">
        <v>53</v>
      </c>
      <c r="P118" s="2" t="s">
        <v>53</v>
      </c>
      <c r="Q118" s="2" t="s">
        <v>266</v>
      </c>
      <c r="R118" s="2" t="s">
        <v>62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53</v>
      </c>
      <c r="AS118" s="2" t="s">
        <v>53</v>
      </c>
      <c r="AT118" s="3"/>
      <c r="AU118" s="2" t="s">
        <v>266</v>
      </c>
      <c r="AV118" s="3">
        <v>59</v>
      </c>
    </row>
    <row r="119" spans="1:48" ht="30" customHeight="1" x14ac:dyDescent="0.3">
      <c r="A119" s="14" t="s">
        <v>351</v>
      </c>
      <c r="B119" s="14" t="s">
        <v>352</v>
      </c>
      <c r="C119" s="14" t="s">
        <v>59</v>
      </c>
      <c r="D119" s="15">
        <v>11</v>
      </c>
      <c r="E119" s="16"/>
      <c r="F119" s="16">
        <f t="shared" si="11"/>
        <v>0</v>
      </c>
      <c r="G119" s="16"/>
      <c r="H119" s="16">
        <f t="shared" si="12"/>
        <v>0</v>
      </c>
      <c r="I119" s="16"/>
      <c r="J119" s="16">
        <f t="shared" si="13"/>
        <v>0</v>
      </c>
      <c r="K119" s="16">
        <f t="shared" si="14"/>
        <v>0</v>
      </c>
      <c r="L119" s="16">
        <f t="shared" si="15"/>
        <v>0</v>
      </c>
      <c r="M119" s="14"/>
      <c r="N119" s="2" t="s">
        <v>353</v>
      </c>
      <c r="O119" s="2" t="s">
        <v>53</v>
      </c>
      <c r="P119" s="2" t="s">
        <v>53</v>
      </c>
      <c r="Q119" s="2" t="s">
        <v>266</v>
      </c>
      <c r="R119" s="2" t="s">
        <v>61</v>
      </c>
      <c r="S119" s="2" t="s">
        <v>62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53</v>
      </c>
      <c r="AS119" s="2" t="s">
        <v>53</v>
      </c>
      <c r="AT119" s="3"/>
      <c r="AU119" s="2" t="s">
        <v>354</v>
      </c>
      <c r="AV119" s="3">
        <v>948</v>
      </c>
    </row>
    <row r="120" spans="1:48" ht="30" customHeight="1" x14ac:dyDescent="0.3">
      <c r="A120" s="14" t="s">
        <v>187</v>
      </c>
      <c r="B120" s="14" t="s">
        <v>355</v>
      </c>
      <c r="C120" s="14" t="s">
        <v>59</v>
      </c>
      <c r="D120" s="15">
        <v>11</v>
      </c>
      <c r="E120" s="16"/>
      <c r="F120" s="16">
        <f t="shared" si="11"/>
        <v>0</v>
      </c>
      <c r="G120" s="16"/>
      <c r="H120" s="16">
        <f t="shared" si="12"/>
        <v>0</v>
      </c>
      <c r="I120" s="16"/>
      <c r="J120" s="16">
        <f t="shared" si="13"/>
        <v>0</v>
      </c>
      <c r="K120" s="16">
        <f t="shared" si="14"/>
        <v>0</v>
      </c>
      <c r="L120" s="16">
        <f t="shared" si="15"/>
        <v>0</v>
      </c>
      <c r="M120" s="14"/>
      <c r="N120" s="2" t="s">
        <v>356</v>
      </c>
      <c r="O120" s="2" t="s">
        <v>53</v>
      </c>
      <c r="P120" s="2" t="s">
        <v>53</v>
      </c>
      <c r="Q120" s="2" t="s">
        <v>266</v>
      </c>
      <c r="R120" s="2" t="s">
        <v>61</v>
      </c>
      <c r="S120" s="2" t="s">
        <v>62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53</v>
      </c>
      <c r="AS120" s="2" t="s">
        <v>53</v>
      </c>
      <c r="AT120" s="3"/>
      <c r="AU120" s="2" t="s">
        <v>357</v>
      </c>
      <c r="AV120" s="3">
        <v>61</v>
      </c>
    </row>
    <row r="121" spans="1:48" ht="30" customHeight="1" x14ac:dyDescent="0.3">
      <c r="A121" s="14" t="s">
        <v>335</v>
      </c>
      <c r="B121" s="14" t="s">
        <v>336</v>
      </c>
      <c r="C121" s="14" t="s">
        <v>59</v>
      </c>
      <c r="D121" s="15">
        <v>134.6</v>
      </c>
      <c r="E121" s="16"/>
      <c r="F121" s="16">
        <f t="shared" si="11"/>
        <v>0</v>
      </c>
      <c r="G121" s="16"/>
      <c r="H121" s="16">
        <f t="shared" si="12"/>
        <v>0</v>
      </c>
      <c r="I121" s="16"/>
      <c r="J121" s="16">
        <f t="shared" si="13"/>
        <v>0</v>
      </c>
      <c r="K121" s="16">
        <f t="shared" si="14"/>
        <v>0</v>
      </c>
      <c r="L121" s="16">
        <f t="shared" si="15"/>
        <v>0</v>
      </c>
      <c r="M121" s="14"/>
      <c r="N121" s="2" t="s">
        <v>358</v>
      </c>
      <c r="O121" s="2" t="s">
        <v>53</v>
      </c>
      <c r="P121" s="2" t="s">
        <v>53</v>
      </c>
      <c r="Q121" s="2" t="s">
        <v>266</v>
      </c>
      <c r="R121" s="2" t="s">
        <v>61</v>
      </c>
      <c r="S121" s="2" t="s">
        <v>62</v>
      </c>
      <c r="T121" s="2" t="s">
        <v>62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53</v>
      </c>
      <c r="AS121" s="2" t="s">
        <v>53</v>
      </c>
      <c r="AT121" s="3"/>
      <c r="AU121" s="2" t="s">
        <v>359</v>
      </c>
      <c r="AV121" s="3">
        <v>62</v>
      </c>
    </row>
    <row r="122" spans="1:48" ht="30" customHeight="1" x14ac:dyDescent="0.3">
      <c r="A122" s="14" t="s">
        <v>339</v>
      </c>
      <c r="B122" s="14" t="s">
        <v>336</v>
      </c>
      <c r="C122" s="14" t="s">
        <v>59</v>
      </c>
      <c r="D122" s="15">
        <v>134.6</v>
      </c>
      <c r="E122" s="16"/>
      <c r="F122" s="16">
        <f t="shared" si="11"/>
        <v>0</v>
      </c>
      <c r="G122" s="16"/>
      <c r="H122" s="16">
        <f t="shared" si="12"/>
        <v>0</v>
      </c>
      <c r="I122" s="16"/>
      <c r="J122" s="16">
        <f t="shared" si="13"/>
        <v>0</v>
      </c>
      <c r="K122" s="16">
        <f t="shared" si="14"/>
        <v>0</v>
      </c>
      <c r="L122" s="16">
        <f t="shared" si="15"/>
        <v>0</v>
      </c>
      <c r="M122" s="14"/>
      <c r="N122" s="2" t="s">
        <v>360</v>
      </c>
      <c r="O122" s="2" t="s">
        <v>53</v>
      </c>
      <c r="P122" s="2" t="s">
        <v>53</v>
      </c>
      <c r="Q122" s="2" t="s">
        <v>266</v>
      </c>
      <c r="R122" s="2" t="s">
        <v>61</v>
      </c>
      <c r="S122" s="2" t="s">
        <v>62</v>
      </c>
      <c r="T122" s="2" t="s">
        <v>62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53</v>
      </c>
      <c r="AS122" s="2" t="s">
        <v>53</v>
      </c>
      <c r="AT122" s="3"/>
      <c r="AU122" s="2" t="s">
        <v>361</v>
      </c>
      <c r="AV122" s="3">
        <v>63</v>
      </c>
    </row>
    <row r="123" spans="1:48" ht="30" customHeight="1" x14ac:dyDescent="0.3">
      <c r="A123" s="14" t="s">
        <v>342</v>
      </c>
      <c r="B123" s="14" t="s">
        <v>343</v>
      </c>
      <c r="C123" s="14" t="s">
        <v>176</v>
      </c>
      <c r="D123" s="15">
        <v>50.9</v>
      </c>
      <c r="E123" s="16"/>
      <c r="F123" s="16">
        <f t="shared" si="11"/>
        <v>0</v>
      </c>
      <c r="G123" s="16"/>
      <c r="H123" s="16">
        <f t="shared" si="12"/>
        <v>0</v>
      </c>
      <c r="I123" s="16"/>
      <c r="J123" s="16">
        <f t="shared" si="13"/>
        <v>0</v>
      </c>
      <c r="K123" s="16">
        <f t="shared" si="14"/>
        <v>0</v>
      </c>
      <c r="L123" s="16">
        <f t="shared" si="15"/>
        <v>0</v>
      </c>
      <c r="M123" s="14"/>
      <c r="N123" s="2" t="s">
        <v>362</v>
      </c>
      <c r="O123" s="2" t="s">
        <v>53</v>
      </c>
      <c r="P123" s="2" t="s">
        <v>53</v>
      </c>
      <c r="Q123" s="2" t="s">
        <v>266</v>
      </c>
      <c r="R123" s="2" t="s">
        <v>61</v>
      </c>
      <c r="S123" s="2" t="s">
        <v>62</v>
      </c>
      <c r="T123" s="2" t="s">
        <v>62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53</v>
      </c>
      <c r="AS123" s="2" t="s">
        <v>53</v>
      </c>
      <c r="AT123" s="3"/>
      <c r="AU123" s="2" t="s">
        <v>363</v>
      </c>
      <c r="AV123" s="3">
        <v>64</v>
      </c>
    </row>
    <row r="124" spans="1:48" ht="30" customHeight="1" x14ac:dyDescent="0.3">
      <c r="A124" s="14" t="s">
        <v>346</v>
      </c>
      <c r="B124" s="14" t="s">
        <v>143</v>
      </c>
      <c r="C124" s="14" t="s">
        <v>285</v>
      </c>
      <c r="D124" s="15">
        <v>1</v>
      </c>
      <c r="E124" s="16"/>
      <c r="F124" s="16">
        <f t="shared" si="11"/>
        <v>0</v>
      </c>
      <c r="G124" s="16"/>
      <c r="H124" s="16">
        <f t="shared" si="12"/>
        <v>0</v>
      </c>
      <c r="I124" s="16"/>
      <c r="J124" s="16">
        <f t="shared" si="13"/>
        <v>0</v>
      </c>
      <c r="K124" s="16">
        <f t="shared" si="14"/>
        <v>0</v>
      </c>
      <c r="L124" s="16">
        <f t="shared" si="15"/>
        <v>0</v>
      </c>
      <c r="M124" s="14"/>
      <c r="N124" s="2" t="s">
        <v>364</v>
      </c>
      <c r="O124" s="2" t="s">
        <v>53</v>
      </c>
      <c r="P124" s="2" t="s">
        <v>53</v>
      </c>
      <c r="Q124" s="2" t="s">
        <v>266</v>
      </c>
      <c r="R124" s="2" t="s">
        <v>61</v>
      </c>
      <c r="S124" s="2" t="s">
        <v>62</v>
      </c>
      <c r="T124" s="2" t="s">
        <v>62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53</v>
      </c>
      <c r="AS124" s="2" t="s">
        <v>53</v>
      </c>
      <c r="AT124" s="3"/>
      <c r="AU124" s="2" t="s">
        <v>365</v>
      </c>
      <c r="AV124" s="3">
        <v>65</v>
      </c>
    </row>
    <row r="125" spans="1:48" ht="30" customHeight="1" x14ac:dyDescent="0.3">
      <c r="A125" s="14" t="s">
        <v>366</v>
      </c>
      <c r="B125" s="14" t="s">
        <v>367</v>
      </c>
      <c r="C125" s="14" t="s">
        <v>53</v>
      </c>
      <c r="D125" s="15"/>
      <c r="E125" s="16"/>
      <c r="F125" s="16">
        <f t="shared" si="11"/>
        <v>0</v>
      </c>
      <c r="G125" s="16"/>
      <c r="H125" s="16">
        <f t="shared" si="12"/>
        <v>0</v>
      </c>
      <c r="I125" s="16"/>
      <c r="J125" s="16">
        <f t="shared" si="13"/>
        <v>0</v>
      </c>
      <c r="K125" s="16">
        <f t="shared" si="14"/>
        <v>0</v>
      </c>
      <c r="L125" s="16">
        <f t="shared" si="15"/>
        <v>0</v>
      </c>
      <c r="M125" s="14"/>
      <c r="N125" s="2" t="s">
        <v>53</v>
      </c>
      <c r="O125" s="2" t="s">
        <v>53</v>
      </c>
      <c r="P125" s="2" t="s">
        <v>53</v>
      </c>
      <c r="Q125" s="2" t="s">
        <v>266</v>
      </c>
      <c r="R125" s="2" t="s">
        <v>62</v>
      </c>
      <c r="S125" s="2" t="s">
        <v>62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53</v>
      </c>
      <c r="AS125" s="2" t="s">
        <v>53</v>
      </c>
      <c r="AT125" s="3"/>
      <c r="AU125" s="2" t="s">
        <v>266</v>
      </c>
      <c r="AV125" s="3">
        <v>91</v>
      </c>
    </row>
    <row r="126" spans="1:48" ht="30" customHeight="1" x14ac:dyDescent="0.3">
      <c r="A126" s="14" t="s">
        <v>299</v>
      </c>
      <c r="B126" s="14" t="s">
        <v>300</v>
      </c>
      <c r="C126" s="14" t="s">
        <v>59</v>
      </c>
      <c r="D126" s="15">
        <v>8.1999999999999993</v>
      </c>
      <c r="E126" s="16"/>
      <c r="F126" s="16">
        <f t="shared" ref="F126:F157" si="16">TRUNC(E126*D126, 0)</f>
        <v>0</v>
      </c>
      <c r="G126" s="16"/>
      <c r="H126" s="16">
        <f t="shared" ref="H126:H157" si="17">TRUNC(G126*D126, 0)</f>
        <v>0</v>
      </c>
      <c r="I126" s="16"/>
      <c r="J126" s="16">
        <f t="shared" ref="J126:J157" si="18">TRUNC(I126*D126, 0)</f>
        <v>0</v>
      </c>
      <c r="K126" s="16">
        <f t="shared" ref="K126:K157" si="19">TRUNC(E126+G126+I126, 0)</f>
        <v>0</v>
      </c>
      <c r="L126" s="16">
        <f t="shared" ref="L126:L157" si="20">TRUNC(F126+H126+J126, 0)</f>
        <v>0</v>
      </c>
      <c r="M126" s="14"/>
      <c r="N126" s="2" t="s">
        <v>368</v>
      </c>
      <c r="O126" s="2" t="s">
        <v>53</v>
      </c>
      <c r="P126" s="2" t="s">
        <v>53</v>
      </c>
      <c r="Q126" s="2" t="s">
        <v>266</v>
      </c>
      <c r="R126" s="2" t="s">
        <v>61</v>
      </c>
      <c r="S126" s="2" t="s">
        <v>62</v>
      </c>
      <c r="T126" s="2" t="s">
        <v>62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53</v>
      </c>
      <c r="AS126" s="2" t="s">
        <v>53</v>
      </c>
      <c r="AT126" s="3"/>
      <c r="AU126" s="2" t="s">
        <v>369</v>
      </c>
      <c r="AV126" s="3">
        <v>66</v>
      </c>
    </row>
    <row r="127" spans="1:48" ht="30" customHeight="1" x14ac:dyDescent="0.3">
      <c r="A127" s="14" t="s">
        <v>299</v>
      </c>
      <c r="B127" s="14" t="s">
        <v>370</v>
      </c>
      <c r="C127" s="14" t="s">
        <v>59</v>
      </c>
      <c r="D127" s="15">
        <v>2.2999999999999998</v>
      </c>
      <c r="E127" s="16"/>
      <c r="F127" s="16">
        <f t="shared" si="16"/>
        <v>0</v>
      </c>
      <c r="G127" s="16"/>
      <c r="H127" s="16">
        <f t="shared" si="17"/>
        <v>0</v>
      </c>
      <c r="I127" s="16"/>
      <c r="J127" s="16">
        <f t="shared" si="18"/>
        <v>0</v>
      </c>
      <c r="K127" s="16">
        <f t="shared" si="19"/>
        <v>0</v>
      </c>
      <c r="L127" s="16">
        <f t="shared" si="20"/>
        <v>0</v>
      </c>
      <c r="M127" s="14"/>
      <c r="N127" s="2" t="s">
        <v>371</v>
      </c>
      <c r="O127" s="2" t="s">
        <v>53</v>
      </c>
      <c r="P127" s="2" t="s">
        <v>53</v>
      </c>
      <c r="Q127" s="2" t="s">
        <v>266</v>
      </c>
      <c r="R127" s="2" t="s">
        <v>61</v>
      </c>
      <c r="S127" s="2" t="s">
        <v>62</v>
      </c>
      <c r="T127" s="2" t="s">
        <v>62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53</v>
      </c>
      <c r="AS127" s="2" t="s">
        <v>53</v>
      </c>
      <c r="AT127" s="3"/>
      <c r="AU127" s="2" t="s">
        <v>372</v>
      </c>
      <c r="AV127" s="3">
        <v>67</v>
      </c>
    </row>
    <row r="128" spans="1:48" ht="30" customHeight="1" x14ac:dyDescent="0.3">
      <c r="A128" s="14" t="s">
        <v>194</v>
      </c>
      <c r="B128" s="14" t="s">
        <v>195</v>
      </c>
      <c r="C128" s="14" t="s">
        <v>176</v>
      </c>
      <c r="D128" s="15">
        <v>12.2</v>
      </c>
      <c r="E128" s="16"/>
      <c r="F128" s="16">
        <f t="shared" si="16"/>
        <v>0</v>
      </c>
      <c r="G128" s="16"/>
      <c r="H128" s="16">
        <f t="shared" si="17"/>
        <v>0</v>
      </c>
      <c r="I128" s="16"/>
      <c r="J128" s="16">
        <f t="shared" si="18"/>
        <v>0</v>
      </c>
      <c r="K128" s="16">
        <f t="shared" si="19"/>
        <v>0</v>
      </c>
      <c r="L128" s="16">
        <f t="shared" si="20"/>
        <v>0</v>
      </c>
      <c r="M128" s="14"/>
      <c r="N128" s="2" t="s">
        <v>373</v>
      </c>
      <c r="O128" s="2" t="s">
        <v>53</v>
      </c>
      <c r="P128" s="2" t="s">
        <v>53</v>
      </c>
      <c r="Q128" s="2" t="s">
        <v>266</v>
      </c>
      <c r="R128" s="2" t="s">
        <v>61</v>
      </c>
      <c r="S128" s="2" t="s">
        <v>62</v>
      </c>
      <c r="T128" s="2" t="s">
        <v>62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53</v>
      </c>
      <c r="AS128" s="2" t="s">
        <v>53</v>
      </c>
      <c r="AT128" s="3"/>
      <c r="AU128" s="2" t="s">
        <v>374</v>
      </c>
      <c r="AV128" s="3">
        <v>68</v>
      </c>
    </row>
    <row r="129" spans="1:48" ht="30" customHeight="1" x14ac:dyDescent="0.3">
      <c r="A129" s="14" t="s">
        <v>187</v>
      </c>
      <c r="B129" s="14" t="s">
        <v>355</v>
      </c>
      <c r="C129" s="14" t="s">
        <v>59</v>
      </c>
      <c r="D129" s="15">
        <v>25.7</v>
      </c>
      <c r="E129" s="16"/>
      <c r="F129" s="16">
        <f t="shared" si="16"/>
        <v>0</v>
      </c>
      <c r="G129" s="16"/>
      <c r="H129" s="16">
        <f t="shared" si="17"/>
        <v>0</v>
      </c>
      <c r="I129" s="16"/>
      <c r="J129" s="16">
        <f t="shared" si="18"/>
        <v>0</v>
      </c>
      <c r="K129" s="16">
        <f t="shared" si="19"/>
        <v>0</v>
      </c>
      <c r="L129" s="16">
        <f t="shared" si="20"/>
        <v>0</v>
      </c>
      <c r="M129" s="14"/>
      <c r="N129" s="2" t="s">
        <v>375</v>
      </c>
      <c r="O129" s="2" t="s">
        <v>53</v>
      </c>
      <c r="P129" s="2" t="s">
        <v>53</v>
      </c>
      <c r="Q129" s="2" t="s">
        <v>266</v>
      </c>
      <c r="R129" s="2" t="s">
        <v>61</v>
      </c>
      <c r="S129" s="2" t="s">
        <v>62</v>
      </c>
      <c r="T129" s="2" t="s">
        <v>62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53</v>
      </c>
      <c r="AS129" s="2" t="s">
        <v>53</v>
      </c>
      <c r="AT129" s="3"/>
      <c r="AU129" s="2" t="s">
        <v>376</v>
      </c>
      <c r="AV129" s="3">
        <v>69</v>
      </c>
    </row>
    <row r="130" spans="1:48" ht="30" customHeight="1" x14ac:dyDescent="0.3">
      <c r="A130" s="14" t="s">
        <v>303</v>
      </c>
      <c r="B130" s="14" t="s">
        <v>322</v>
      </c>
      <c r="C130" s="14" t="s">
        <v>59</v>
      </c>
      <c r="D130" s="15">
        <v>11.8</v>
      </c>
      <c r="E130" s="16"/>
      <c r="F130" s="16">
        <f t="shared" si="16"/>
        <v>0</v>
      </c>
      <c r="G130" s="16"/>
      <c r="H130" s="16">
        <f t="shared" si="17"/>
        <v>0</v>
      </c>
      <c r="I130" s="16"/>
      <c r="J130" s="16">
        <f t="shared" si="18"/>
        <v>0</v>
      </c>
      <c r="K130" s="16">
        <f t="shared" si="19"/>
        <v>0</v>
      </c>
      <c r="L130" s="16">
        <f t="shared" si="20"/>
        <v>0</v>
      </c>
      <c r="M130" s="14"/>
      <c r="N130" s="2" t="s">
        <v>377</v>
      </c>
      <c r="O130" s="2" t="s">
        <v>53</v>
      </c>
      <c r="P130" s="2" t="s">
        <v>53</v>
      </c>
      <c r="Q130" s="2" t="s">
        <v>266</v>
      </c>
      <c r="R130" s="2" t="s">
        <v>61</v>
      </c>
      <c r="S130" s="2" t="s">
        <v>62</v>
      </c>
      <c r="T130" s="2" t="s">
        <v>62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53</v>
      </c>
      <c r="AS130" s="2" t="s">
        <v>53</v>
      </c>
      <c r="AT130" s="3"/>
      <c r="AU130" s="2" t="s">
        <v>378</v>
      </c>
      <c r="AV130" s="3">
        <v>70</v>
      </c>
    </row>
    <row r="131" spans="1:48" ht="30" customHeight="1" x14ac:dyDescent="0.3">
      <c r="A131" s="14" t="s">
        <v>335</v>
      </c>
      <c r="B131" s="14" t="s">
        <v>336</v>
      </c>
      <c r="C131" s="14" t="s">
        <v>59</v>
      </c>
      <c r="D131" s="15">
        <v>262.39999999999998</v>
      </c>
      <c r="E131" s="16"/>
      <c r="F131" s="16">
        <f t="shared" si="16"/>
        <v>0</v>
      </c>
      <c r="G131" s="16"/>
      <c r="H131" s="16">
        <f t="shared" si="17"/>
        <v>0</v>
      </c>
      <c r="I131" s="16"/>
      <c r="J131" s="16">
        <f t="shared" si="18"/>
        <v>0</v>
      </c>
      <c r="K131" s="16">
        <f t="shared" si="19"/>
        <v>0</v>
      </c>
      <c r="L131" s="16">
        <f t="shared" si="20"/>
        <v>0</v>
      </c>
      <c r="M131" s="14"/>
      <c r="N131" s="2" t="s">
        <v>379</v>
      </c>
      <c r="O131" s="2" t="s">
        <v>53</v>
      </c>
      <c r="P131" s="2" t="s">
        <v>53</v>
      </c>
      <c r="Q131" s="2" t="s">
        <v>266</v>
      </c>
      <c r="R131" s="2" t="s">
        <v>61</v>
      </c>
      <c r="S131" s="2" t="s">
        <v>62</v>
      </c>
      <c r="T131" s="2" t="s">
        <v>62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53</v>
      </c>
      <c r="AS131" s="2" t="s">
        <v>53</v>
      </c>
      <c r="AT131" s="3"/>
      <c r="AU131" s="2" t="s">
        <v>380</v>
      </c>
      <c r="AV131" s="3">
        <v>71</v>
      </c>
    </row>
    <row r="132" spans="1:48" ht="30" customHeight="1" x14ac:dyDescent="0.3">
      <c r="A132" s="14" t="s">
        <v>339</v>
      </c>
      <c r="B132" s="14" t="s">
        <v>336</v>
      </c>
      <c r="C132" s="14" t="s">
        <v>59</v>
      </c>
      <c r="D132" s="15">
        <v>262.39999999999998</v>
      </c>
      <c r="E132" s="16"/>
      <c r="F132" s="16">
        <f t="shared" si="16"/>
        <v>0</v>
      </c>
      <c r="G132" s="16"/>
      <c r="H132" s="16">
        <f t="shared" si="17"/>
        <v>0</v>
      </c>
      <c r="I132" s="16"/>
      <c r="J132" s="16">
        <f t="shared" si="18"/>
        <v>0</v>
      </c>
      <c r="K132" s="16">
        <f t="shared" si="19"/>
        <v>0</v>
      </c>
      <c r="L132" s="16">
        <f t="shared" si="20"/>
        <v>0</v>
      </c>
      <c r="M132" s="14"/>
      <c r="N132" s="2" t="s">
        <v>381</v>
      </c>
      <c r="O132" s="2" t="s">
        <v>53</v>
      </c>
      <c r="P132" s="2" t="s">
        <v>53</v>
      </c>
      <c r="Q132" s="2" t="s">
        <v>266</v>
      </c>
      <c r="R132" s="2" t="s">
        <v>61</v>
      </c>
      <c r="S132" s="2" t="s">
        <v>62</v>
      </c>
      <c r="T132" s="2" t="s">
        <v>62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53</v>
      </c>
      <c r="AS132" s="2" t="s">
        <v>53</v>
      </c>
      <c r="AT132" s="3"/>
      <c r="AU132" s="2" t="s">
        <v>382</v>
      </c>
      <c r="AV132" s="3">
        <v>72</v>
      </c>
    </row>
    <row r="133" spans="1:48" ht="30" customHeight="1" x14ac:dyDescent="0.3">
      <c r="A133" s="14" t="s">
        <v>342</v>
      </c>
      <c r="B133" s="14" t="s">
        <v>343</v>
      </c>
      <c r="C133" s="14" t="s">
        <v>176</v>
      </c>
      <c r="D133" s="15">
        <v>100.1</v>
      </c>
      <c r="E133" s="16"/>
      <c r="F133" s="16">
        <f t="shared" si="16"/>
        <v>0</v>
      </c>
      <c r="G133" s="16"/>
      <c r="H133" s="16">
        <f t="shared" si="17"/>
        <v>0</v>
      </c>
      <c r="I133" s="16"/>
      <c r="J133" s="16">
        <f t="shared" si="18"/>
        <v>0</v>
      </c>
      <c r="K133" s="16">
        <f t="shared" si="19"/>
        <v>0</v>
      </c>
      <c r="L133" s="16">
        <f t="shared" si="20"/>
        <v>0</v>
      </c>
      <c r="M133" s="14"/>
      <c r="N133" s="2" t="s">
        <v>383</v>
      </c>
      <c r="O133" s="2" t="s">
        <v>53</v>
      </c>
      <c r="P133" s="2" t="s">
        <v>53</v>
      </c>
      <c r="Q133" s="2" t="s">
        <v>266</v>
      </c>
      <c r="R133" s="2" t="s">
        <v>61</v>
      </c>
      <c r="S133" s="2" t="s">
        <v>62</v>
      </c>
      <c r="T133" s="2" t="s">
        <v>62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53</v>
      </c>
      <c r="AS133" s="2" t="s">
        <v>53</v>
      </c>
      <c r="AT133" s="3"/>
      <c r="AU133" s="2" t="s">
        <v>384</v>
      </c>
      <c r="AV133" s="3">
        <v>73</v>
      </c>
    </row>
    <row r="134" spans="1:48" ht="30" customHeight="1" x14ac:dyDescent="0.3">
      <c r="A134" s="14" t="s">
        <v>346</v>
      </c>
      <c r="B134" s="14" t="s">
        <v>385</v>
      </c>
      <c r="C134" s="14" t="s">
        <v>285</v>
      </c>
      <c r="D134" s="15">
        <v>1</v>
      </c>
      <c r="E134" s="16"/>
      <c r="F134" s="16">
        <f t="shared" si="16"/>
        <v>0</v>
      </c>
      <c r="G134" s="16"/>
      <c r="H134" s="16">
        <f t="shared" si="17"/>
        <v>0</v>
      </c>
      <c r="I134" s="16"/>
      <c r="J134" s="16">
        <f t="shared" si="18"/>
        <v>0</v>
      </c>
      <c r="K134" s="16">
        <f t="shared" si="19"/>
        <v>0</v>
      </c>
      <c r="L134" s="16">
        <f t="shared" si="20"/>
        <v>0</v>
      </c>
      <c r="M134" s="14"/>
      <c r="N134" s="2" t="s">
        <v>386</v>
      </c>
      <c r="O134" s="2" t="s">
        <v>53</v>
      </c>
      <c r="P134" s="2" t="s">
        <v>53</v>
      </c>
      <c r="Q134" s="2" t="s">
        <v>266</v>
      </c>
      <c r="R134" s="2" t="s">
        <v>61</v>
      </c>
      <c r="S134" s="2" t="s">
        <v>62</v>
      </c>
      <c r="T134" s="2" t="s">
        <v>62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53</v>
      </c>
      <c r="AS134" s="2" t="s">
        <v>53</v>
      </c>
      <c r="AT134" s="3"/>
      <c r="AU134" s="2" t="s">
        <v>387</v>
      </c>
      <c r="AV134" s="3">
        <v>121</v>
      </c>
    </row>
    <row r="135" spans="1:48" ht="30" customHeight="1" x14ac:dyDescent="0.3">
      <c r="A135" s="14" t="s">
        <v>346</v>
      </c>
      <c r="B135" s="14" t="s">
        <v>143</v>
      </c>
      <c r="C135" s="14" t="s">
        <v>285</v>
      </c>
      <c r="D135" s="15">
        <v>1</v>
      </c>
      <c r="E135" s="16"/>
      <c r="F135" s="16">
        <f t="shared" si="16"/>
        <v>0</v>
      </c>
      <c r="G135" s="16"/>
      <c r="H135" s="16">
        <f t="shared" si="17"/>
        <v>0</v>
      </c>
      <c r="I135" s="16"/>
      <c r="J135" s="16">
        <f t="shared" si="18"/>
        <v>0</v>
      </c>
      <c r="K135" s="16">
        <f t="shared" si="19"/>
        <v>0</v>
      </c>
      <c r="L135" s="16">
        <f t="shared" si="20"/>
        <v>0</v>
      </c>
      <c r="M135" s="14"/>
      <c r="N135" s="2" t="s">
        <v>388</v>
      </c>
      <c r="O135" s="2" t="s">
        <v>53</v>
      </c>
      <c r="P135" s="2" t="s">
        <v>53</v>
      </c>
      <c r="Q135" s="2" t="s">
        <v>266</v>
      </c>
      <c r="R135" s="2" t="s">
        <v>61</v>
      </c>
      <c r="S135" s="2" t="s">
        <v>62</v>
      </c>
      <c r="T135" s="2" t="s">
        <v>62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53</v>
      </c>
      <c r="AS135" s="2" t="s">
        <v>53</v>
      </c>
      <c r="AT135" s="3"/>
      <c r="AU135" s="2" t="s">
        <v>389</v>
      </c>
      <c r="AV135" s="3">
        <v>122</v>
      </c>
    </row>
    <row r="136" spans="1:48" ht="30" customHeight="1" x14ac:dyDescent="0.3">
      <c r="A136" s="14" t="s">
        <v>390</v>
      </c>
      <c r="B136" s="14" t="s">
        <v>391</v>
      </c>
      <c r="C136" s="14" t="s">
        <v>137</v>
      </c>
      <c r="D136" s="15">
        <v>1</v>
      </c>
      <c r="E136" s="16"/>
      <c r="F136" s="16">
        <f t="shared" si="16"/>
        <v>0</v>
      </c>
      <c r="G136" s="16"/>
      <c r="H136" s="16">
        <f t="shared" si="17"/>
        <v>0</v>
      </c>
      <c r="I136" s="16"/>
      <c r="J136" s="16">
        <f t="shared" si="18"/>
        <v>0</v>
      </c>
      <c r="K136" s="16">
        <f t="shared" si="19"/>
        <v>0</v>
      </c>
      <c r="L136" s="16">
        <f t="shared" si="20"/>
        <v>0</v>
      </c>
      <c r="M136" s="14"/>
      <c r="N136" s="2" t="s">
        <v>392</v>
      </c>
      <c r="O136" s="2" t="s">
        <v>53</v>
      </c>
      <c r="P136" s="2" t="s">
        <v>53</v>
      </c>
      <c r="Q136" s="2" t="s">
        <v>266</v>
      </c>
      <c r="R136" s="2" t="s">
        <v>61</v>
      </c>
      <c r="S136" s="2" t="s">
        <v>62</v>
      </c>
      <c r="T136" s="2" t="s">
        <v>62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53</v>
      </c>
      <c r="AS136" s="2" t="s">
        <v>53</v>
      </c>
      <c r="AT136" s="3"/>
      <c r="AU136" s="2" t="s">
        <v>393</v>
      </c>
      <c r="AV136" s="3">
        <v>74</v>
      </c>
    </row>
    <row r="137" spans="1:48" ht="30" customHeight="1" x14ac:dyDescent="0.3">
      <c r="A137" s="14" t="s">
        <v>394</v>
      </c>
      <c r="B137" s="14" t="s">
        <v>395</v>
      </c>
      <c r="C137" s="14" t="s">
        <v>53</v>
      </c>
      <c r="D137" s="15"/>
      <c r="E137" s="16"/>
      <c r="F137" s="16">
        <f t="shared" si="16"/>
        <v>0</v>
      </c>
      <c r="G137" s="16"/>
      <c r="H137" s="16">
        <f t="shared" si="17"/>
        <v>0</v>
      </c>
      <c r="I137" s="16"/>
      <c r="J137" s="16">
        <f t="shared" si="18"/>
        <v>0</v>
      </c>
      <c r="K137" s="16">
        <f t="shared" si="19"/>
        <v>0</v>
      </c>
      <c r="L137" s="16">
        <f t="shared" si="20"/>
        <v>0</v>
      </c>
      <c r="M137" s="14"/>
      <c r="N137" s="2" t="s">
        <v>53</v>
      </c>
      <c r="O137" s="2" t="s">
        <v>53</v>
      </c>
      <c r="P137" s="2" t="s">
        <v>53</v>
      </c>
      <c r="Q137" s="2" t="s">
        <v>266</v>
      </c>
      <c r="R137" s="2" t="s">
        <v>62</v>
      </c>
      <c r="S137" s="2" t="s">
        <v>62</v>
      </c>
      <c r="T137" s="2" t="s">
        <v>62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53</v>
      </c>
      <c r="AS137" s="2" t="s">
        <v>53</v>
      </c>
      <c r="AT137" s="3"/>
      <c r="AU137" s="2" t="s">
        <v>266</v>
      </c>
      <c r="AV137" s="3">
        <v>90</v>
      </c>
    </row>
    <row r="138" spans="1:48" ht="30" customHeight="1" x14ac:dyDescent="0.3">
      <c r="A138" s="14" t="s">
        <v>299</v>
      </c>
      <c r="B138" s="14" t="s">
        <v>300</v>
      </c>
      <c r="C138" s="14" t="s">
        <v>59</v>
      </c>
      <c r="D138" s="15">
        <v>27.8</v>
      </c>
      <c r="E138" s="16"/>
      <c r="F138" s="16">
        <f t="shared" si="16"/>
        <v>0</v>
      </c>
      <c r="G138" s="16"/>
      <c r="H138" s="16">
        <f t="shared" si="17"/>
        <v>0</v>
      </c>
      <c r="I138" s="16"/>
      <c r="J138" s="16">
        <f t="shared" si="18"/>
        <v>0</v>
      </c>
      <c r="K138" s="16">
        <f t="shared" si="19"/>
        <v>0</v>
      </c>
      <c r="L138" s="16">
        <f t="shared" si="20"/>
        <v>0</v>
      </c>
      <c r="M138" s="14"/>
      <c r="N138" s="2" t="s">
        <v>396</v>
      </c>
      <c r="O138" s="2" t="s">
        <v>53</v>
      </c>
      <c r="P138" s="2" t="s">
        <v>53</v>
      </c>
      <c r="Q138" s="2" t="s">
        <v>266</v>
      </c>
      <c r="R138" s="2" t="s">
        <v>61</v>
      </c>
      <c r="S138" s="2" t="s">
        <v>62</v>
      </c>
      <c r="T138" s="2" t="s">
        <v>62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53</v>
      </c>
      <c r="AS138" s="2" t="s">
        <v>53</v>
      </c>
      <c r="AT138" s="3"/>
      <c r="AU138" s="2" t="s">
        <v>397</v>
      </c>
      <c r="AV138" s="3">
        <v>75</v>
      </c>
    </row>
    <row r="139" spans="1:48" ht="30" customHeight="1" x14ac:dyDescent="0.3">
      <c r="A139" s="14" t="s">
        <v>299</v>
      </c>
      <c r="B139" s="14" t="s">
        <v>370</v>
      </c>
      <c r="C139" s="14" t="s">
        <v>59</v>
      </c>
      <c r="D139" s="15">
        <v>34.799999999999997</v>
      </c>
      <c r="E139" s="16"/>
      <c r="F139" s="16">
        <f t="shared" si="16"/>
        <v>0</v>
      </c>
      <c r="G139" s="16"/>
      <c r="H139" s="16">
        <f t="shared" si="17"/>
        <v>0</v>
      </c>
      <c r="I139" s="16"/>
      <c r="J139" s="16">
        <f t="shared" si="18"/>
        <v>0</v>
      </c>
      <c r="K139" s="16">
        <f t="shared" si="19"/>
        <v>0</v>
      </c>
      <c r="L139" s="16">
        <f t="shared" si="20"/>
        <v>0</v>
      </c>
      <c r="M139" s="14"/>
      <c r="N139" s="2" t="s">
        <v>398</v>
      </c>
      <c r="O139" s="2" t="s">
        <v>53</v>
      </c>
      <c r="P139" s="2" t="s">
        <v>53</v>
      </c>
      <c r="Q139" s="2" t="s">
        <v>266</v>
      </c>
      <c r="R139" s="2" t="s">
        <v>61</v>
      </c>
      <c r="S139" s="2" t="s">
        <v>62</v>
      </c>
      <c r="T139" s="2" t="s">
        <v>62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53</v>
      </c>
      <c r="AS139" s="2" t="s">
        <v>53</v>
      </c>
      <c r="AT139" s="3"/>
      <c r="AU139" s="2" t="s">
        <v>399</v>
      </c>
      <c r="AV139" s="3">
        <v>76</v>
      </c>
    </row>
    <row r="140" spans="1:48" ht="30" customHeight="1" x14ac:dyDescent="0.3">
      <c r="A140" s="14" t="s">
        <v>187</v>
      </c>
      <c r="B140" s="14" t="s">
        <v>355</v>
      </c>
      <c r="C140" s="14" t="s">
        <v>59</v>
      </c>
      <c r="D140" s="15">
        <v>49.7</v>
      </c>
      <c r="E140" s="16"/>
      <c r="F140" s="16">
        <f t="shared" si="16"/>
        <v>0</v>
      </c>
      <c r="G140" s="16"/>
      <c r="H140" s="16">
        <f t="shared" si="17"/>
        <v>0</v>
      </c>
      <c r="I140" s="16"/>
      <c r="J140" s="16">
        <f t="shared" si="18"/>
        <v>0</v>
      </c>
      <c r="K140" s="16">
        <f t="shared" si="19"/>
        <v>0</v>
      </c>
      <c r="L140" s="16">
        <f t="shared" si="20"/>
        <v>0</v>
      </c>
      <c r="M140" s="14"/>
      <c r="N140" s="2" t="s">
        <v>400</v>
      </c>
      <c r="O140" s="2" t="s">
        <v>53</v>
      </c>
      <c r="P140" s="2" t="s">
        <v>53</v>
      </c>
      <c r="Q140" s="2" t="s">
        <v>266</v>
      </c>
      <c r="R140" s="2" t="s">
        <v>61</v>
      </c>
      <c r="S140" s="2" t="s">
        <v>62</v>
      </c>
      <c r="T140" s="2" t="s">
        <v>62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53</v>
      </c>
      <c r="AS140" s="2" t="s">
        <v>53</v>
      </c>
      <c r="AT140" s="3"/>
      <c r="AU140" s="2" t="s">
        <v>401</v>
      </c>
      <c r="AV140" s="3">
        <v>77</v>
      </c>
    </row>
    <row r="141" spans="1:48" ht="30" customHeight="1" x14ac:dyDescent="0.3">
      <c r="A141" s="14" t="s">
        <v>194</v>
      </c>
      <c r="B141" s="14" t="s">
        <v>195</v>
      </c>
      <c r="C141" s="14" t="s">
        <v>176</v>
      </c>
      <c r="D141" s="15">
        <v>12.2</v>
      </c>
      <c r="E141" s="16"/>
      <c r="F141" s="16">
        <f t="shared" si="16"/>
        <v>0</v>
      </c>
      <c r="G141" s="16"/>
      <c r="H141" s="16">
        <f t="shared" si="17"/>
        <v>0</v>
      </c>
      <c r="I141" s="16"/>
      <c r="J141" s="16">
        <f t="shared" si="18"/>
        <v>0</v>
      </c>
      <c r="K141" s="16">
        <f t="shared" si="19"/>
        <v>0</v>
      </c>
      <c r="L141" s="16">
        <f t="shared" si="20"/>
        <v>0</v>
      </c>
      <c r="M141" s="14"/>
      <c r="N141" s="2" t="s">
        <v>196</v>
      </c>
      <c r="O141" s="2" t="s">
        <v>53</v>
      </c>
      <c r="P141" s="2" t="s">
        <v>53</v>
      </c>
      <c r="Q141" s="2" t="s">
        <v>266</v>
      </c>
      <c r="R141" s="2" t="s">
        <v>61</v>
      </c>
      <c r="S141" s="2" t="s">
        <v>62</v>
      </c>
      <c r="T141" s="2" t="s">
        <v>62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53</v>
      </c>
      <c r="AS141" s="2" t="s">
        <v>53</v>
      </c>
      <c r="AT141" s="3"/>
      <c r="AU141" s="2" t="s">
        <v>402</v>
      </c>
      <c r="AV141" s="3">
        <v>78</v>
      </c>
    </row>
    <row r="142" spans="1:48" ht="30" customHeight="1" x14ac:dyDescent="0.3">
      <c r="A142" s="14" t="s">
        <v>194</v>
      </c>
      <c r="B142" s="14" t="s">
        <v>198</v>
      </c>
      <c r="C142" s="14" t="s">
        <v>176</v>
      </c>
      <c r="D142" s="15">
        <v>30.4</v>
      </c>
      <c r="E142" s="16"/>
      <c r="F142" s="16">
        <f t="shared" si="16"/>
        <v>0</v>
      </c>
      <c r="G142" s="16"/>
      <c r="H142" s="16">
        <f t="shared" si="17"/>
        <v>0</v>
      </c>
      <c r="I142" s="16"/>
      <c r="J142" s="16">
        <f t="shared" si="18"/>
        <v>0</v>
      </c>
      <c r="K142" s="16">
        <f t="shared" si="19"/>
        <v>0</v>
      </c>
      <c r="L142" s="16">
        <f t="shared" si="20"/>
        <v>0</v>
      </c>
      <c r="M142" s="14"/>
      <c r="N142" s="2" t="s">
        <v>199</v>
      </c>
      <c r="O142" s="2" t="s">
        <v>53</v>
      </c>
      <c r="P142" s="2" t="s">
        <v>53</v>
      </c>
      <c r="Q142" s="2" t="s">
        <v>266</v>
      </c>
      <c r="R142" s="2" t="s">
        <v>61</v>
      </c>
      <c r="S142" s="2" t="s">
        <v>62</v>
      </c>
      <c r="T142" s="2" t="s">
        <v>62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53</v>
      </c>
      <c r="AS142" s="2" t="s">
        <v>53</v>
      </c>
      <c r="AT142" s="3"/>
      <c r="AU142" s="2" t="s">
        <v>403</v>
      </c>
      <c r="AV142" s="3">
        <v>79</v>
      </c>
    </row>
    <row r="143" spans="1:48" ht="30" customHeight="1" x14ac:dyDescent="0.3">
      <c r="A143" s="14" t="s">
        <v>404</v>
      </c>
      <c r="B143" s="14" t="s">
        <v>405</v>
      </c>
      <c r="C143" s="14" t="s">
        <v>59</v>
      </c>
      <c r="D143" s="15">
        <v>6.5</v>
      </c>
      <c r="E143" s="16"/>
      <c r="F143" s="16">
        <f t="shared" si="16"/>
        <v>0</v>
      </c>
      <c r="G143" s="16"/>
      <c r="H143" s="16">
        <f t="shared" si="17"/>
        <v>0</v>
      </c>
      <c r="I143" s="16"/>
      <c r="J143" s="16">
        <f t="shared" si="18"/>
        <v>0</v>
      </c>
      <c r="K143" s="16">
        <f t="shared" si="19"/>
        <v>0</v>
      </c>
      <c r="L143" s="16">
        <f t="shared" si="20"/>
        <v>0</v>
      </c>
      <c r="M143" s="14"/>
      <c r="N143" s="2" t="s">
        <v>406</v>
      </c>
      <c r="O143" s="2" t="s">
        <v>53</v>
      </c>
      <c r="P143" s="2" t="s">
        <v>53</v>
      </c>
      <c r="Q143" s="2" t="s">
        <v>266</v>
      </c>
      <c r="R143" s="2" t="s">
        <v>61</v>
      </c>
      <c r="S143" s="2" t="s">
        <v>62</v>
      </c>
      <c r="T143" s="2" t="s">
        <v>62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53</v>
      </c>
      <c r="AS143" s="2" t="s">
        <v>53</v>
      </c>
      <c r="AT143" s="3"/>
      <c r="AU143" s="2" t="s">
        <v>407</v>
      </c>
      <c r="AV143" s="3">
        <v>80</v>
      </c>
    </row>
    <row r="144" spans="1:48" ht="30" customHeight="1" x14ac:dyDescent="0.3">
      <c r="A144" s="14" t="s">
        <v>408</v>
      </c>
      <c r="B144" s="14" t="s">
        <v>409</v>
      </c>
      <c r="C144" s="14" t="s">
        <v>59</v>
      </c>
      <c r="D144" s="15">
        <v>4.8</v>
      </c>
      <c r="E144" s="16"/>
      <c r="F144" s="16">
        <f t="shared" si="16"/>
        <v>0</v>
      </c>
      <c r="G144" s="16"/>
      <c r="H144" s="16">
        <f t="shared" si="17"/>
        <v>0</v>
      </c>
      <c r="I144" s="16"/>
      <c r="J144" s="16">
        <f t="shared" si="18"/>
        <v>0</v>
      </c>
      <c r="K144" s="16">
        <f t="shared" si="19"/>
        <v>0</v>
      </c>
      <c r="L144" s="16">
        <f t="shared" si="20"/>
        <v>0</v>
      </c>
      <c r="M144" s="14"/>
      <c r="N144" s="2" t="s">
        <v>410</v>
      </c>
      <c r="O144" s="2" t="s">
        <v>53</v>
      </c>
      <c r="P144" s="2" t="s">
        <v>53</v>
      </c>
      <c r="Q144" s="2" t="s">
        <v>266</v>
      </c>
      <c r="R144" s="2" t="s">
        <v>61</v>
      </c>
      <c r="S144" s="2" t="s">
        <v>62</v>
      </c>
      <c r="T144" s="2" t="s">
        <v>62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53</v>
      </c>
      <c r="AS144" s="2" t="s">
        <v>53</v>
      </c>
      <c r="AT144" s="3"/>
      <c r="AU144" s="2" t="s">
        <v>411</v>
      </c>
      <c r="AV144" s="3">
        <v>81</v>
      </c>
    </row>
    <row r="145" spans="1:48" ht="30" customHeight="1" x14ac:dyDescent="0.3">
      <c r="A145" s="14" t="s">
        <v>412</v>
      </c>
      <c r="B145" s="14" t="s">
        <v>53</v>
      </c>
      <c r="C145" s="14" t="s">
        <v>59</v>
      </c>
      <c r="D145" s="15">
        <v>12.9</v>
      </c>
      <c r="E145" s="16"/>
      <c r="F145" s="16">
        <f t="shared" si="16"/>
        <v>0</v>
      </c>
      <c r="G145" s="16"/>
      <c r="H145" s="16">
        <f t="shared" si="17"/>
        <v>0</v>
      </c>
      <c r="I145" s="16"/>
      <c r="J145" s="16">
        <f t="shared" si="18"/>
        <v>0</v>
      </c>
      <c r="K145" s="16">
        <f t="shared" si="19"/>
        <v>0</v>
      </c>
      <c r="L145" s="16">
        <f t="shared" si="20"/>
        <v>0</v>
      </c>
      <c r="M145" s="14"/>
      <c r="N145" s="2" t="s">
        <v>413</v>
      </c>
      <c r="O145" s="2" t="s">
        <v>53</v>
      </c>
      <c r="P145" s="2" t="s">
        <v>53</v>
      </c>
      <c r="Q145" s="2" t="s">
        <v>266</v>
      </c>
      <c r="R145" s="2" t="s">
        <v>61</v>
      </c>
      <c r="S145" s="2" t="s">
        <v>62</v>
      </c>
      <c r="T145" s="2" t="s">
        <v>62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53</v>
      </c>
      <c r="AS145" s="2" t="s">
        <v>53</v>
      </c>
      <c r="AT145" s="3"/>
      <c r="AU145" s="2" t="s">
        <v>414</v>
      </c>
      <c r="AV145" s="3">
        <v>82</v>
      </c>
    </row>
    <row r="146" spans="1:48" ht="30" customHeight="1" x14ac:dyDescent="0.3">
      <c r="A146" s="14" t="s">
        <v>415</v>
      </c>
      <c r="B146" s="14" t="s">
        <v>53</v>
      </c>
      <c r="C146" s="14" t="s">
        <v>59</v>
      </c>
      <c r="D146" s="15">
        <v>5.4</v>
      </c>
      <c r="E146" s="16"/>
      <c r="F146" s="16">
        <f t="shared" si="16"/>
        <v>0</v>
      </c>
      <c r="G146" s="16"/>
      <c r="H146" s="16">
        <f t="shared" si="17"/>
        <v>0</v>
      </c>
      <c r="I146" s="16"/>
      <c r="J146" s="16">
        <f t="shared" si="18"/>
        <v>0</v>
      </c>
      <c r="K146" s="16">
        <f t="shared" si="19"/>
        <v>0</v>
      </c>
      <c r="L146" s="16">
        <f t="shared" si="20"/>
        <v>0</v>
      </c>
      <c r="M146" s="14"/>
      <c r="N146" s="2" t="s">
        <v>416</v>
      </c>
      <c r="O146" s="2" t="s">
        <v>53</v>
      </c>
      <c r="P146" s="2" t="s">
        <v>53</v>
      </c>
      <c r="Q146" s="2" t="s">
        <v>266</v>
      </c>
      <c r="R146" s="2" t="s">
        <v>61</v>
      </c>
      <c r="S146" s="2" t="s">
        <v>62</v>
      </c>
      <c r="T146" s="2" t="s">
        <v>62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53</v>
      </c>
      <c r="AS146" s="2" t="s">
        <v>53</v>
      </c>
      <c r="AT146" s="3"/>
      <c r="AU146" s="2" t="s">
        <v>417</v>
      </c>
      <c r="AV146" s="3">
        <v>83</v>
      </c>
    </row>
    <row r="147" spans="1:48" ht="30" customHeight="1" x14ac:dyDescent="0.3">
      <c r="A147" s="14" t="s">
        <v>418</v>
      </c>
      <c r="B147" s="14" t="s">
        <v>53</v>
      </c>
      <c r="C147" s="14" t="s">
        <v>59</v>
      </c>
      <c r="D147" s="15">
        <v>7.5</v>
      </c>
      <c r="E147" s="16"/>
      <c r="F147" s="16">
        <f t="shared" si="16"/>
        <v>0</v>
      </c>
      <c r="G147" s="16"/>
      <c r="H147" s="16">
        <f t="shared" si="17"/>
        <v>0</v>
      </c>
      <c r="I147" s="16"/>
      <c r="J147" s="16">
        <f t="shared" si="18"/>
        <v>0</v>
      </c>
      <c r="K147" s="16">
        <f t="shared" si="19"/>
        <v>0</v>
      </c>
      <c r="L147" s="16">
        <f t="shared" si="20"/>
        <v>0</v>
      </c>
      <c r="M147" s="14"/>
      <c r="N147" s="2" t="s">
        <v>419</v>
      </c>
      <c r="O147" s="2" t="s">
        <v>53</v>
      </c>
      <c r="P147" s="2" t="s">
        <v>53</v>
      </c>
      <c r="Q147" s="2" t="s">
        <v>266</v>
      </c>
      <c r="R147" s="2" t="s">
        <v>61</v>
      </c>
      <c r="S147" s="2" t="s">
        <v>62</v>
      </c>
      <c r="T147" s="2" t="s">
        <v>62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53</v>
      </c>
      <c r="AS147" s="2" t="s">
        <v>53</v>
      </c>
      <c r="AT147" s="3"/>
      <c r="AU147" s="2" t="s">
        <v>420</v>
      </c>
      <c r="AV147" s="3">
        <v>84</v>
      </c>
    </row>
    <row r="148" spans="1:48" ht="30" customHeight="1" x14ac:dyDescent="0.3">
      <c r="A148" s="14" t="s">
        <v>303</v>
      </c>
      <c r="B148" s="14" t="s">
        <v>322</v>
      </c>
      <c r="C148" s="14" t="s">
        <v>59</v>
      </c>
      <c r="D148" s="15">
        <v>32.700000000000003</v>
      </c>
      <c r="E148" s="16"/>
      <c r="F148" s="16">
        <f t="shared" si="16"/>
        <v>0</v>
      </c>
      <c r="G148" s="16"/>
      <c r="H148" s="16">
        <f t="shared" si="17"/>
        <v>0</v>
      </c>
      <c r="I148" s="16"/>
      <c r="J148" s="16">
        <f t="shared" si="18"/>
        <v>0</v>
      </c>
      <c r="K148" s="16">
        <f t="shared" si="19"/>
        <v>0</v>
      </c>
      <c r="L148" s="16">
        <f t="shared" si="20"/>
        <v>0</v>
      </c>
      <c r="M148" s="14"/>
      <c r="N148" s="2" t="s">
        <v>421</v>
      </c>
      <c r="O148" s="2" t="s">
        <v>53</v>
      </c>
      <c r="P148" s="2" t="s">
        <v>53</v>
      </c>
      <c r="Q148" s="2" t="s">
        <v>266</v>
      </c>
      <c r="R148" s="2" t="s">
        <v>61</v>
      </c>
      <c r="S148" s="2" t="s">
        <v>62</v>
      </c>
      <c r="T148" s="2" t="s">
        <v>62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53</v>
      </c>
      <c r="AS148" s="2" t="s">
        <v>53</v>
      </c>
      <c r="AT148" s="3"/>
      <c r="AU148" s="2" t="s">
        <v>422</v>
      </c>
      <c r="AV148" s="3">
        <v>85</v>
      </c>
    </row>
    <row r="149" spans="1:48" ht="30" customHeight="1" x14ac:dyDescent="0.3">
      <c r="A149" s="14" t="s">
        <v>335</v>
      </c>
      <c r="B149" s="14" t="s">
        <v>336</v>
      </c>
      <c r="C149" s="14" t="s">
        <v>59</v>
      </c>
      <c r="D149" s="15">
        <v>112.6</v>
      </c>
      <c r="E149" s="16"/>
      <c r="F149" s="16">
        <f t="shared" si="16"/>
        <v>0</v>
      </c>
      <c r="G149" s="16"/>
      <c r="H149" s="16">
        <f t="shared" si="17"/>
        <v>0</v>
      </c>
      <c r="I149" s="16"/>
      <c r="J149" s="16">
        <f t="shared" si="18"/>
        <v>0</v>
      </c>
      <c r="K149" s="16">
        <f t="shared" si="19"/>
        <v>0</v>
      </c>
      <c r="L149" s="16">
        <f t="shared" si="20"/>
        <v>0</v>
      </c>
      <c r="M149" s="14"/>
      <c r="N149" s="2" t="s">
        <v>423</v>
      </c>
      <c r="O149" s="2" t="s">
        <v>53</v>
      </c>
      <c r="P149" s="2" t="s">
        <v>53</v>
      </c>
      <c r="Q149" s="2" t="s">
        <v>266</v>
      </c>
      <c r="R149" s="2" t="s">
        <v>61</v>
      </c>
      <c r="S149" s="2" t="s">
        <v>62</v>
      </c>
      <c r="T149" s="2" t="s">
        <v>62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53</v>
      </c>
      <c r="AS149" s="2" t="s">
        <v>53</v>
      </c>
      <c r="AT149" s="3"/>
      <c r="AU149" s="2" t="s">
        <v>424</v>
      </c>
      <c r="AV149" s="3">
        <v>86</v>
      </c>
    </row>
    <row r="150" spans="1:48" ht="30" customHeight="1" x14ac:dyDescent="0.3">
      <c r="A150" s="14" t="s">
        <v>425</v>
      </c>
      <c r="B150" s="14" t="s">
        <v>336</v>
      </c>
      <c r="C150" s="14" t="s">
        <v>59</v>
      </c>
      <c r="D150" s="15">
        <v>30.8</v>
      </c>
      <c r="E150" s="16"/>
      <c r="F150" s="16">
        <f t="shared" si="16"/>
        <v>0</v>
      </c>
      <c r="G150" s="16"/>
      <c r="H150" s="16">
        <f t="shared" si="17"/>
        <v>0</v>
      </c>
      <c r="I150" s="16"/>
      <c r="J150" s="16">
        <f t="shared" si="18"/>
        <v>0</v>
      </c>
      <c r="K150" s="16">
        <f t="shared" si="19"/>
        <v>0</v>
      </c>
      <c r="L150" s="16">
        <f t="shared" si="20"/>
        <v>0</v>
      </c>
      <c r="M150" s="14"/>
      <c r="N150" s="2" t="s">
        <v>426</v>
      </c>
      <c r="O150" s="2" t="s">
        <v>53</v>
      </c>
      <c r="P150" s="2" t="s">
        <v>53</v>
      </c>
      <c r="Q150" s="2" t="s">
        <v>266</v>
      </c>
      <c r="R150" s="2" t="s">
        <v>61</v>
      </c>
      <c r="S150" s="2" t="s">
        <v>62</v>
      </c>
      <c r="T150" s="2" t="s">
        <v>62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53</v>
      </c>
      <c r="AS150" s="2" t="s">
        <v>53</v>
      </c>
      <c r="AT150" s="3"/>
      <c r="AU150" s="2" t="s">
        <v>427</v>
      </c>
      <c r="AV150" s="3">
        <v>89</v>
      </c>
    </row>
    <row r="151" spans="1:48" ht="30" customHeight="1" x14ac:dyDescent="0.3">
      <c r="A151" s="14" t="s">
        <v>339</v>
      </c>
      <c r="B151" s="14" t="s">
        <v>336</v>
      </c>
      <c r="C151" s="14" t="s">
        <v>59</v>
      </c>
      <c r="D151" s="15">
        <v>81.8</v>
      </c>
      <c r="E151" s="16"/>
      <c r="F151" s="16">
        <f t="shared" si="16"/>
        <v>0</v>
      </c>
      <c r="G151" s="16"/>
      <c r="H151" s="16">
        <f t="shared" si="17"/>
        <v>0</v>
      </c>
      <c r="I151" s="16"/>
      <c r="J151" s="16">
        <f t="shared" si="18"/>
        <v>0</v>
      </c>
      <c r="K151" s="16">
        <f t="shared" si="19"/>
        <v>0</v>
      </c>
      <c r="L151" s="16">
        <f t="shared" si="20"/>
        <v>0</v>
      </c>
      <c r="M151" s="14"/>
      <c r="N151" s="2" t="s">
        <v>428</v>
      </c>
      <c r="O151" s="2" t="s">
        <v>53</v>
      </c>
      <c r="P151" s="2" t="s">
        <v>53</v>
      </c>
      <c r="Q151" s="2" t="s">
        <v>266</v>
      </c>
      <c r="R151" s="2" t="s">
        <v>61</v>
      </c>
      <c r="S151" s="2" t="s">
        <v>62</v>
      </c>
      <c r="T151" s="2" t="s">
        <v>62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53</v>
      </c>
      <c r="AS151" s="2" t="s">
        <v>53</v>
      </c>
      <c r="AT151" s="3"/>
      <c r="AU151" s="2" t="s">
        <v>429</v>
      </c>
      <c r="AV151" s="3">
        <v>87</v>
      </c>
    </row>
    <row r="152" spans="1:48" ht="30" customHeight="1" x14ac:dyDescent="0.3">
      <c r="A152" s="14" t="s">
        <v>342</v>
      </c>
      <c r="B152" s="14" t="s">
        <v>343</v>
      </c>
      <c r="C152" s="14" t="s">
        <v>176</v>
      </c>
      <c r="D152" s="15">
        <v>42.7</v>
      </c>
      <c r="E152" s="16"/>
      <c r="F152" s="16">
        <f t="shared" si="16"/>
        <v>0</v>
      </c>
      <c r="G152" s="16"/>
      <c r="H152" s="16">
        <f t="shared" si="17"/>
        <v>0</v>
      </c>
      <c r="I152" s="16"/>
      <c r="J152" s="16">
        <f t="shared" si="18"/>
        <v>0</v>
      </c>
      <c r="K152" s="16">
        <f t="shared" si="19"/>
        <v>0</v>
      </c>
      <c r="L152" s="16">
        <f t="shared" si="20"/>
        <v>0</v>
      </c>
      <c r="M152" s="14"/>
      <c r="N152" s="2" t="s">
        <v>430</v>
      </c>
      <c r="O152" s="2" t="s">
        <v>53</v>
      </c>
      <c r="P152" s="2" t="s">
        <v>53</v>
      </c>
      <c r="Q152" s="2" t="s">
        <v>266</v>
      </c>
      <c r="R152" s="2" t="s">
        <v>61</v>
      </c>
      <c r="S152" s="2" t="s">
        <v>62</v>
      </c>
      <c r="T152" s="2" t="s">
        <v>62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53</v>
      </c>
      <c r="AS152" s="2" t="s">
        <v>53</v>
      </c>
      <c r="AT152" s="3"/>
      <c r="AU152" s="2" t="s">
        <v>431</v>
      </c>
      <c r="AV152" s="3">
        <v>88</v>
      </c>
    </row>
    <row r="153" spans="1:48" ht="30" customHeight="1" x14ac:dyDescent="0.3">
      <c r="A153" s="14" t="s">
        <v>432</v>
      </c>
      <c r="B153" s="14" t="s">
        <v>53</v>
      </c>
      <c r="C153" s="14" t="s">
        <v>53</v>
      </c>
      <c r="D153" s="15"/>
      <c r="E153" s="16"/>
      <c r="F153" s="16">
        <f t="shared" si="16"/>
        <v>0</v>
      </c>
      <c r="G153" s="16"/>
      <c r="H153" s="16">
        <f t="shared" si="17"/>
        <v>0</v>
      </c>
      <c r="I153" s="16"/>
      <c r="J153" s="16">
        <f t="shared" si="18"/>
        <v>0</v>
      </c>
      <c r="K153" s="16">
        <f t="shared" si="19"/>
        <v>0</v>
      </c>
      <c r="L153" s="16">
        <f t="shared" si="20"/>
        <v>0</v>
      </c>
      <c r="M153" s="14"/>
      <c r="N153" s="2" t="s">
        <v>53</v>
      </c>
      <c r="O153" s="2" t="s">
        <v>53</v>
      </c>
      <c r="P153" s="2" t="s">
        <v>53</v>
      </c>
      <c r="Q153" s="2" t="s">
        <v>266</v>
      </c>
      <c r="R153" s="2" t="s">
        <v>62</v>
      </c>
      <c r="S153" s="2" t="s">
        <v>62</v>
      </c>
      <c r="T153" s="2" t="s">
        <v>62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53</v>
      </c>
      <c r="AS153" s="2" t="s">
        <v>53</v>
      </c>
      <c r="AT153" s="3"/>
      <c r="AU153" s="2" t="s">
        <v>266</v>
      </c>
      <c r="AV153" s="3">
        <v>889</v>
      </c>
    </row>
    <row r="154" spans="1:48" ht="30" customHeight="1" x14ac:dyDescent="0.3">
      <c r="A154" s="14" t="s">
        <v>299</v>
      </c>
      <c r="B154" s="14" t="s">
        <v>300</v>
      </c>
      <c r="C154" s="14" t="s">
        <v>59</v>
      </c>
      <c r="D154" s="15">
        <v>48.6</v>
      </c>
      <c r="E154" s="16"/>
      <c r="F154" s="16">
        <f t="shared" si="16"/>
        <v>0</v>
      </c>
      <c r="G154" s="16"/>
      <c r="H154" s="16">
        <f t="shared" si="17"/>
        <v>0</v>
      </c>
      <c r="I154" s="16"/>
      <c r="J154" s="16">
        <f t="shared" si="18"/>
        <v>0</v>
      </c>
      <c r="K154" s="16">
        <f t="shared" si="19"/>
        <v>0</v>
      </c>
      <c r="L154" s="16">
        <f t="shared" si="20"/>
        <v>0</v>
      </c>
      <c r="M154" s="14"/>
      <c r="N154" s="2" t="s">
        <v>433</v>
      </c>
      <c r="O154" s="2" t="s">
        <v>53</v>
      </c>
      <c r="P154" s="2" t="s">
        <v>53</v>
      </c>
      <c r="Q154" s="2" t="s">
        <v>266</v>
      </c>
      <c r="R154" s="2" t="s">
        <v>61</v>
      </c>
      <c r="S154" s="2" t="s">
        <v>62</v>
      </c>
      <c r="T154" s="2" t="s">
        <v>62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53</v>
      </c>
      <c r="AS154" s="2" t="s">
        <v>53</v>
      </c>
      <c r="AT154" s="3"/>
      <c r="AU154" s="2" t="s">
        <v>434</v>
      </c>
      <c r="AV154" s="3">
        <v>890</v>
      </c>
    </row>
    <row r="155" spans="1:48" ht="30" customHeight="1" x14ac:dyDescent="0.3">
      <c r="A155" s="14" t="s">
        <v>303</v>
      </c>
      <c r="B155" s="14" t="s">
        <v>304</v>
      </c>
      <c r="C155" s="14" t="s">
        <v>59</v>
      </c>
      <c r="D155" s="15">
        <v>48.6</v>
      </c>
      <c r="E155" s="16"/>
      <c r="F155" s="16">
        <f t="shared" si="16"/>
        <v>0</v>
      </c>
      <c r="G155" s="16"/>
      <c r="H155" s="16">
        <f t="shared" si="17"/>
        <v>0</v>
      </c>
      <c r="I155" s="16"/>
      <c r="J155" s="16">
        <f t="shared" si="18"/>
        <v>0</v>
      </c>
      <c r="K155" s="16">
        <f t="shared" si="19"/>
        <v>0</v>
      </c>
      <c r="L155" s="16">
        <f t="shared" si="20"/>
        <v>0</v>
      </c>
      <c r="M155" s="14"/>
      <c r="N155" s="2" t="s">
        <v>435</v>
      </c>
      <c r="O155" s="2" t="s">
        <v>53</v>
      </c>
      <c r="P155" s="2" t="s">
        <v>53</v>
      </c>
      <c r="Q155" s="2" t="s">
        <v>266</v>
      </c>
      <c r="R155" s="2" t="s">
        <v>61</v>
      </c>
      <c r="S155" s="2" t="s">
        <v>62</v>
      </c>
      <c r="T155" s="2" t="s">
        <v>62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53</v>
      </c>
      <c r="AS155" s="2" t="s">
        <v>53</v>
      </c>
      <c r="AT155" s="3"/>
      <c r="AU155" s="2" t="s">
        <v>436</v>
      </c>
      <c r="AV155" s="3">
        <v>891</v>
      </c>
    </row>
    <row r="156" spans="1:48" ht="30" customHeight="1" x14ac:dyDescent="0.3">
      <c r="A156" s="14" t="s">
        <v>415</v>
      </c>
      <c r="B156" s="14" t="s">
        <v>53</v>
      </c>
      <c r="C156" s="14" t="s">
        <v>59</v>
      </c>
      <c r="D156" s="15">
        <v>48.6</v>
      </c>
      <c r="E156" s="16"/>
      <c r="F156" s="16">
        <f t="shared" si="16"/>
        <v>0</v>
      </c>
      <c r="G156" s="16"/>
      <c r="H156" s="16">
        <f t="shared" si="17"/>
        <v>0</v>
      </c>
      <c r="I156" s="16"/>
      <c r="J156" s="16">
        <f t="shared" si="18"/>
        <v>0</v>
      </c>
      <c r="K156" s="16">
        <f t="shared" si="19"/>
        <v>0</v>
      </c>
      <c r="L156" s="16">
        <f t="shared" si="20"/>
        <v>0</v>
      </c>
      <c r="M156" s="14"/>
      <c r="N156" s="2" t="s">
        <v>437</v>
      </c>
      <c r="O156" s="2" t="s">
        <v>53</v>
      </c>
      <c r="P156" s="2" t="s">
        <v>53</v>
      </c>
      <c r="Q156" s="2" t="s">
        <v>266</v>
      </c>
      <c r="R156" s="2" t="s">
        <v>61</v>
      </c>
      <c r="S156" s="2" t="s">
        <v>62</v>
      </c>
      <c r="T156" s="2" t="s">
        <v>62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53</v>
      </c>
      <c r="AS156" s="2" t="s">
        <v>53</v>
      </c>
      <c r="AT156" s="3"/>
      <c r="AU156" s="2" t="s">
        <v>438</v>
      </c>
      <c r="AV156" s="3">
        <v>892</v>
      </c>
    </row>
    <row r="157" spans="1:48" ht="30" customHeight="1" x14ac:dyDescent="0.3">
      <c r="A157" s="14" t="s">
        <v>439</v>
      </c>
      <c r="B157" s="14" t="s">
        <v>440</v>
      </c>
      <c r="C157" s="14" t="s">
        <v>176</v>
      </c>
      <c r="D157" s="15">
        <v>54</v>
      </c>
      <c r="E157" s="16"/>
      <c r="F157" s="16">
        <f t="shared" si="16"/>
        <v>0</v>
      </c>
      <c r="G157" s="16"/>
      <c r="H157" s="16">
        <f t="shared" si="17"/>
        <v>0</v>
      </c>
      <c r="I157" s="16"/>
      <c r="J157" s="16">
        <f t="shared" si="18"/>
        <v>0</v>
      </c>
      <c r="K157" s="16">
        <f t="shared" si="19"/>
        <v>0</v>
      </c>
      <c r="L157" s="16">
        <f t="shared" si="20"/>
        <v>0</v>
      </c>
      <c r="M157" s="14"/>
      <c r="N157" s="2" t="s">
        <v>441</v>
      </c>
      <c r="O157" s="2" t="s">
        <v>53</v>
      </c>
      <c r="P157" s="2" t="s">
        <v>53</v>
      </c>
      <c r="Q157" s="2" t="s">
        <v>266</v>
      </c>
      <c r="R157" s="2" t="s">
        <v>61</v>
      </c>
      <c r="S157" s="2" t="s">
        <v>62</v>
      </c>
      <c r="T157" s="2" t="s">
        <v>62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53</v>
      </c>
      <c r="AS157" s="2" t="s">
        <v>53</v>
      </c>
      <c r="AT157" s="3"/>
      <c r="AU157" s="2" t="s">
        <v>442</v>
      </c>
      <c r="AV157" s="3">
        <v>894</v>
      </c>
    </row>
    <row r="158" spans="1:48" ht="30" customHeight="1" x14ac:dyDescent="0.3">
      <c r="A158" s="14" t="s">
        <v>342</v>
      </c>
      <c r="B158" s="14" t="s">
        <v>343</v>
      </c>
      <c r="C158" s="14" t="s">
        <v>176</v>
      </c>
      <c r="D158" s="15">
        <v>18</v>
      </c>
      <c r="E158" s="16"/>
      <c r="F158" s="16">
        <f t="shared" ref="F158:F189" si="21">TRUNC(E158*D158, 0)</f>
        <v>0</v>
      </c>
      <c r="G158" s="16"/>
      <c r="H158" s="16">
        <f t="shared" ref="H158:H189" si="22">TRUNC(G158*D158, 0)</f>
        <v>0</v>
      </c>
      <c r="I158" s="16"/>
      <c r="J158" s="16">
        <f t="shared" ref="J158:J189" si="23">TRUNC(I158*D158, 0)</f>
        <v>0</v>
      </c>
      <c r="K158" s="16">
        <f t="shared" ref="K158:K189" si="24">TRUNC(E158+G158+I158, 0)</f>
        <v>0</v>
      </c>
      <c r="L158" s="16">
        <f t="shared" ref="L158:L189" si="25">TRUNC(F158+H158+J158, 0)</f>
        <v>0</v>
      </c>
      <c r="M158" s="14"/>
      <c r="N158" s="2" t="s">
        <v>443</v>
      </c>
      <c r="O158" s="2" t="s">
        <v>53</v>
      </c>
      <c r="P158" s="2" t="s">
        <v>53</v>
      </c>
      <c r="Q158" s="2" t="s">
        <v>266</v>
      </c>
      <c r="R158" s="2" t="s">
        <v>61</v>
      </c>
      <c r="S158" s="2" t="s">
        <v>62</v>
      </c>
      <c r="T158" s="2" t="s">
        <v>62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53</v>
      </c>
      <c r="AS158" s="2" t="s">
        <v>53</v>
      </c>
      <c r="AT158" s="3"/>
      <c r="AU158" s="2" t="s">
        <v>444</v>
      </c>
      <c r="AV158" s="3">
        <v>893</v>
      </c>
    </row>
    <row r="159" spans="1:48" ht="30" customHeight="1" x14ac:dyDescent="0.3">
      <c r="A159" s="14" t="s">
        <v>445</v>
      </c>
      <c r="B159" s="14" t="s">
        <v>53</v>
      </c>
      <c r="C159" s="14" t="s">
        <v>53</v>
      </c>
      <c r="D159" s="15"/>
      <c r="E159" s="16"/>
      <c r="F159" s="16">
        <f t="shared" si="21"/>
        <v>0</v>
      </c>
      <c r="G159" s="16"/>
      <c r="H159" s="16">
        <f t="shared" si="22"/>
        <v>0</v>
      </c>
      <c r="I159" s="16"/>
      <c r="J159" s="16">
        <f t="shared" si="23"/>
        <v>0</v>
      </c>
      <c r="K159" s="16">
        <f t="shared" si="24"/>
        <v>0</v>
      </c>
      <c r="L159" s="16">
        <f t="shared" si="25"/>
        <v>0</v>
      </c>
      <c r="M159" s="14"/>
      <c r="N159" s="2" t="s">
        <v>53</v>
      </c>
      <c r="O159" s="2" t="s">
        <v>53</v>
      </c>
      <c r="P159" s="2" t="s">
        <v>53</v>
      </c>
      <c r="Q159" s="2" t="s">
        <v>266</v>
      </c>
      <c r="R159" s="2" t="s">
        <v>62</v>
      </c>
      <c r="S159" s="2" t="s">
        <v>62</v>
      </c>
      <c r="T159" s="2" t="s">
        <v>62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53</v>
      </c>
      <c r="AS159" s="2" t="s">
        <v>53</v>
      </c>
      <c r="AT159" s="3"/>
      <c r="AU159" s="2" t="s">
        <v>266</v>
      </c>
      <c r="AV159" s="3">
        <v>895</v>
      </c>
    </row>
    <row r="160" spans="1:48" ht="30" customHeight="1" x14ac:dyDescent="0.3">
      <c r="A160" s="14" t="s">
        <v>267</v>
      </c>
      <c r="B160" s="14" t="s">
        <v>446</v>
      </c>
      <c r="C160" s="14" t="s">
        <v>59</v>
      </c>
      <c r="D160" s="15">
        <v>71.900000000000006</v>
      </c>
      <c r="E160" s="16"/>
      <c r="F160" s="16">
        <f t="shared" si="21"/>
        <v>0</v>
      </c>
      <c r="G160" s="16"/>
      <c r="H160" s="16">
        <f t="shared" si="22"/>
        <v>0</v>
      </c>
      <c r="I160" s="16"/>
      <c r="J160" s="16">
        <f t="shared" si="23"/>
        <v>0</v>
      </c>
      <c r="K160" s="16">
        <f t="shared" si="24"/>
        <v>0</v>
      </c>
      <c r="L160" s="16">
        <f t="shared" si="25"/>
        <v>0</v>
      </c>
      <c r="M160" s="14"/>
      <c r="N160" s="2" t="s">
        <v>447</v>
      </c>
      <c r="O160" s="2" t="s">
        <v>53</v>
      </c>
      <c r="P160" s="2" t="s">
        <v>53</v>
      </c>
      <c r="Q160" s="2" t="s">
        <v>266</v>
      </c>
      <c r="R160" s="2" t="s">
        <v>61</v>
      </c>
      <c r="S160" s="2" t="s">
        <v>62</v>
      </c>
      <c r="T160" s="2" t="s">
        <v>62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53</v>
      </c>
      <c r="AS160" s="2" t="s">
        <v>53</v>
      </c>
      <c r="AT160" s="3"/>
      <c r="AU160" s="2" t="s">
        <v>448</v>
      </c>
      <c r="AV160" s="3">
        <v>896</v>
      </c>
    </row>
    <row r="161" spans="1:48" ht="30" customHeight="1" x14ac:dyDescent="0.3">
      <c r="A161" s="14" t="s">
        <v>449</v>
      </c>
      <c r="B161" s="14" t="s">
        <v>450</v>
      </c>
      <c r="C161" s="14" t="s">
        <v>59</v>
      </c>
      <c r="D161" s="15">
        <v>71.900000000000006</v>
      </c>
      <c r="E161" s="16"/>
      <c r="F161" s="16">
        <f t="shared" si="21"/>
        <v>0</v>
      </c>
      <c r="G161" s="16"/>
      <c r="H161" s="16">
        <f t="shared" si="22"/>
        <v>0</v>
      </c>
      <c r="I161" s="16"/>
      <c r="J161" s="16">
        <f t="shared" si="23"/>
        <v>0</v>
      </c>
      <c r="K161" s="16">
        <f t="shared" si="24"/>
        <v>0</v>
      </c>
      <c r="L161" s="16">
        <f t="shared" si="25"/>
        <v>0</v>
      </c>
      <c r="M161" s="14"/>
      <c r="N161" s="2" t="s">
        <v>451</v>
      </c>
      <c r="O161" s="2" t="s">
        <v>53</v>
      </c>
      <c r="P161" s="2" t="s">
        <v>53</v>
      </c>
      <c r="Q161" s="2" t="s">
        <v>266</v>
      </c>
      <c r="R161" s="2" t="s">
        <v>61</v>
      </c>
      <c r="S161" s="2" t="s">
        <v>62</v>
      </c>
      <c r="T161" s="2" t="s">
        <v>62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53</v>
      </c>
      <c r="AS161" s="2" t="s">
        <v>53</v>
      </c>
      <c r="AT161" s="3"/>
      <c r="AU161" s="2" t="s">
        <v>452</v>
      </c>
      <c r="AV161" s="3">
        <v>897</v>
      </c>
    </row>
    <row r="162" spans="1:48" ht="30" customHeight="1" x14ac:dyDescent="0.3">
      <c r="A162" s="14" t="s">
        <v>453</v>
      </c>
      <c r="B162" s="14" t="s">
        <v>454</v>
      </c>
      <c r="C162" s="14" t="s">
        <v>176</v>
      </c>
      <c r="D162" s="15">
        <v>4.2</v>
      </c>
      <c r="E162" s="16"/>
      <c r="F162" s="16">
        <f t="shared" si="21"/>
        <v>0</v>
      </c>
      <c r="G162" s="16"/>
      <c r="H162" s="16">
        <f t="shared" si="22"/>
        <v>0</v>
      </c>
      <c r="I162" s="16"/>
      <c r="J162" s="16">
        <f t="shared" si="23"/>
        <v>0</v>
      </c>
      <c r="K162" s="16">
        <f t="shared" si="24"/>
        <v>0</v>
      </c>
      <c r="L162" s="16">
        <f t="shared" si="25"/>
        <v>0</v>
      </c>
      <c r="M162" s="14"/>
      <c r="N162" s="2" t="s">
        <v>455</v>
      </c>
      <c r="O162" s="2" t="s">
        <v>53</v>
      </c>
      <c r="P162" s="2" t="s">
        <v>53</v>
      </c>
      <c r="Q162" s="2" t="s">
        <v>266</v>
      </c>
      <c r="R162" s="2" t="s">
        <v>61</v>
      </c>
      <c r="S162" s="2" t="s">
        <v>62</v>
      </c>
      <c r="T162" s="2" t="s">
        <v>62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53</v>
      </c>
      <c r="AS162" s="2" t="s">
        <v>53</v>
      </c>
      <c r="AT162" s="3"/>
      <c r="AU162" s="2" t="s">
        <v>456</v>
      </c>
      <c r="AV162" s="3">
        <v>913</v>
      </c>
    </row>
    <row r="163" spans="1:48" ht="30" customHeight="1" x14ac:dyDescent="0.3">
      <c r="A163" s="14" t="s">
        <v>457</v>
      </c>
      <c r="B163" s="14" t="s">
        <v>458</v>
      </c>
      <c r="C163" s="14" t="s">
        <v>176</v>
      </c>
      <c r="D163" s="15">
        <v>24</v>
      </c>
      <c r="E163" s="16"/>
      <c r="F163" s="16">
        <f t="shared" si="21"/>
        <v>0</v>
      </c>
      <c r="G163" s="16"/>
      <c r="H163" s="16">
        <f t="shared" si="22"/>
        <v>0</v>
      </c>
      <c r="I163" s="16"/>
      <c r="J163" s="16">
        <f t="shared" si="23"/>
        <v>0</v>
      </c>
      <c r="K163" s="16">
        <f t="shared" si="24"/>
        <v>0</v>
      </c>
      <c r="L163" s="16">
        <f t="shared" si="25"/>
        <v>0</v>
      </c>
      <c r="M163" s="14"/>
      <c r="N163" s="2" t="s">
        <v>459</v>
      </c>
      <c r="O163" s="2" t="s">
        <v>53</v>
      </c>
      <c r="P163" s="2" t="s">
        <v>53</v>
      </c>
      <c r="Q163" s="2" t="s">
        <v>266</v>
      </c>
      <c r="R163" s="2" t="s">
        <v>61</v>
      </c>
      <c r="S163" s="2" t="s">
        <v>62</v>
      </c>
      <c r="T163" s="2" t="s">
        <v>62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53</v>
      </c>
      <c r="AS163" s="2" t="s">
        <v>53</v>
      </c>
      <c r="AT163" s="3"/>
      <c r="AU163" s="2" t="s">
        <v>460</v>
      </c>
      <c r="AV163" s="3">
        <v>970</v>
      </c>
    </row>
    <row r="164" spans="1:48" ht="30" customHeight="1" x14ac:dyDescent="0.3">
      <c r="A164" s="14" t="s">
        <v>461</v>
      </c>
      <c r="B164" s="14" t="s">
        <v>53</v>
      </c>
      <c r="C164" s="14" t="s">
        <v>462</v>
      </c>
      <c r="D164" s="15">
        <v>12</v>
      </c>
      <c r="E164" s="16"/>
      <c r="F164" s="16">
        <f t="shared" si="21"/>
        <v>0</v>
      </c>
      <c r="G164" s="16"/>
      <c r="H164" s="16">
        <f t="shared" si="22"/>
        <v>0</v>
      </c>
      <c r="I164" s="16"/>
      <c r="J164" s="16">
        <f t="shared" si="23"/>
        <v>0</v>
      </c>
      <c r="K164" s="16">
        <f t="shared" si="24"/>
        <v>0</v>
      </c>
      <c r="L164" s="16">
        <f t="shared" si="25"/>
        <v>0</v>
      </c>
      <c r="M164" s="14"/>
      <c r="N164" s="2" t="s">
        <v>463</v>
      </c>
      <c r="O164" s="2" t="s">
        <v>53</v>
      </c>
      <c r="P164" s="2" t="s">
        <v>53</v>
      </c>
      <c r="Q164" s="2" t="s">
        <v>266</v>
      </c>
      <c r="R164" s="2" t="s">
        <v>61</v>
      </c>
      <c r="S164" s="2" t="s">
        <v>62</v>
      </c>
      <c r="T164" s="2" t="s">
        <v>62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53</v>
      </c>
      <c r="AS164" s="2" t="s">
        <v>53</v>
      </c>
      <c r="AT164" s="3"/>
      <c r="AU164" s="2" t="s">
        <v>464</v>
      </c>
      <c r="AV164" s="3">
        <v>971</v>
      </c>
    </row>
    <row r="165" spans="1:48" ht="30" customHeight="1" x14ac:dyDescent="0.3">
      <c r="A165" s="14" t="s">
        <v>465</v>
      </c>
      <c r="B165" s="14" t="s">
        <v>53</v>
      </c>
      <c r="C165" s="14" t="s">
        <v>53</v>
      </c>
      <c r="D165" s="15"/>
      <c r="E165" s="16"/>
      <c r="F165" s="16">
        <f t="shared" si="21"/>
        <v>0</v>
      </c>
      <c r="G165" s="16"/>
      <c r="H165" s="16">
        <f t="shared" si="22"/>
        <v>0</v>
      </c>
      <c r="I165" s="16"/>
      <c r="J165" s="16">
        <f t="shared" si="23"/>
        <v>0</v>
      </c>
      <c r="K165" s="16">
        <f t="shared" si="24"/>
        <v>0</v>
      </c>
      <c r="L165" s="16">
        <f t="shared" si="25"/>
        <v>0</v>
      </c>
      <c r="M165" s="14"/>
      <c r="N165" s="2" t="s">
        <v>53</v>
      </c>
      <c r="O165" s="2" t="s">
        <v>53</v>
      </c>
      <c r="P165" s="2" t="s">
        <v>53</v>
      </c>
      <c r="Q165" s="2" t="s">
        <v>266</v>
      </c>
      <c r="R165" s="2" t="s">
        <v>62</v>
      </c>
      <c r="S165" s="2" t="s">
        <v>62</v>
      </c>
      <c r="T165" s="2" t="s">
        <v>62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53</v>
      </c>
      <c r="AS165" s="2" t="s">
        <v>53</v>
      </c>
      <c r="AT165" s="3"/>
      <c r="AU165" s="2" t="s">
        <v>266</v>
      </c>
      <c r="AV165" s="3">
        <v>92</v>
      </c>
    </row>
    <row r="166" spans="1:48" ht="30" customHeight="1" x14ac:dyDescent="0.3">
      <c r="A166" s="14" t="s">
        <v>466</v>
      </c>
      <c r="B166" s="14" t="s">
        <v>53</v>
      </c>
      <c r="C166" s="14" t="s">
        <v>59</v>
      </c>
      <c r="D166" s="15">
        <v>373.4</v>
      </c>
      <c r="E166" s="16"/>
      <c r="F166" s="16">
        <f t="shared" si="21"/>
        <v>0</v>
      </c>
      <c r="G166" s="16"/>
      <c r="H166" s="16">
        <f t="shared" si="22"/>
        <v>0</v>
      </c>
      <c r="I166" s="16"/>
      <c r="J166" s="16">
        <f t="shared" si="23"/>
        <v>0</v>
      </c>
      <c r="K166" s="16">
        <f t="shared" si="24"/>
        <v>0</v>
      </c>
      <c r="L166" s="16">
        <f t="shared" si="25"/>
        <v>0</v>
      </c>
      <c r="M166" s="14"/>
      <c r="N166" s="2" t="s">
        <v>467</v>
      </c>
      <c r="O166" s="2" t="s">
        <v>53</v>
      </c>
      <c r="P166" s="2" t="s">
        <v>53</v>
      </c>
      <c r="Q166" s="2" t="s">
        <v>266</v>
      </c>
      <c r="R166" s="2" t="s">
        <v>61</v>
      </c>
      <c r="S166" s="2" t="s">
        <v>62</v>
      </c>
      <c r="T166" s="2" t="s">
        <v>62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53</v>
      </c>
      <c r="AS166" s="2" t="s">
        <v>53</v>
      </c>
      <c r="AT166" s="3"/>
      <c r="AU166" s="2" t="s">
        <v>468</v>
      </c>
      <c r="AV166" s="3">
        <v>93</v>
      </c>
    </row>
    <row r="167" spans="1:48" ht="30" customHeight="1" x14ac:dyDescent="0.3">
      <c r="A167" s="14" t="s">
        <v>469</v>
      </c>
      <c r="B167" s="14" t="s">
        <v>53</v>
      </c>
      <c r="C167" s="14" t="s">
        <v>59</v>
      </c>
      <c r="D167" s="15">
        <v>373.4</v>
      </c>
      <c r="E167" s="16"/>
      <c r="F167" s="16">
        <f t="shared" si="21"/>
        <v>0</v>
      </c>
      <c r="G167" s="16"/>
      <c r="H167" s="16">
        <f t="shared" si="22"/>
        <v>0</v>
      </c>
      <c r="I167" s="16"/>
      <c r="J167" s="16">
        <f t="shared" si="23"/>
        <v>0</v>
      </c>
      <c r="K167" s="16">
        <f t="shared" si="24"/>
        <v>0</v>
      </c>
      <c r="L167" s="16">
        <f t="shared" si="25"/>
        <v>0</v>
      </c>
      <c r="M167" s="14"/>
      <c r="N167" s="2" t="s">
        <v>470</v>
      </c>
      <c r="O167" s="2" t="s">
        <v>53</v>
      </c>
      <c r="P167" s="2" t="s">
        <v>53</v>
      </c>
      <c r="Q167" s="2" t="s">
        <v>266</v>
      </c>
      <c r="R167" s="2" t="s">
        <v>61</v>
      </c>
      <c r="S167" s="2" t="s">
        <v>62</v>
      </c>
      <c r="T167" s="2" t="s">
        <v>62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53</v>
      </c>
      <c r="AS167" s="2" t="s">
        <v>53</v>
      </c>
      <c r="AT167" s="3"/>
      <c r="AU167" s="2" t="s">
        <v>471</v>
      </c>
      <c r="AV167" s="3">
        <v>94</v>
      </c>
    </row>
    <row r="168" spans="1:48" ht="30" customHeight="1" x14ac:dyDescent="0.3">
      <c r="A168" s="14" t="s">
        <v>404</v>
      </c>
      <c r="B168" s="14" t="s">
        <v>472</v>
      </c>
      <c r="C168" s="14" t="s">
        <v>59</v>
      </c>
      <c r="D168" s="15">
        <v>186.7</v>
      </c>
      <c r="E168" s="16"/>
      <c r="F168" s="16">
        <f t="shared" si="21"/>
        <v>0</v>
      </c>
      <c r="G168" s="16"/>
      <c r="H168" s="16">
        <f t="shared" si="22"/>
        <v>0</v>
      </c>
      <c r="I168" s="16"/>
      <c r="J168" s="16">
        <f t="shared" si="23"/>
        <v>0</v>
      </c>
      <c r="K168" s="16">
        <f t="shared" si="24"/>
        <v>0</v>
      </c>
      <c r="L168" s="16">
        <f t="shared" si="25"/>
        <v>0</v>
      </c>
      <c r="M168" s="14"/>
      <c r="N168" s="2" t="s">
        <v>473</v>
      </c>
      <c r="O168" s="2" t="s">
        <v>53</v>
      </c>
      <c r="P168" s="2" t="s">
        <v>53</v>
      </c>
      <c r="Q168" s="2" t="s">
        <v>266</v>
      </c>
      <c r="R168" s="2" t="s">
        <v>61</v>
      </c>
      <c r="S168" s="2" t="s">
        <v>62</v>
      </c>
      <c r="T168" s="2" t="s">
        <v>62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53</v>
      </c>
      <c r="AS168" s="2" t="s">
        <v>53</v>
      </c>
      <c r="AT168" s="3"/>
      <c r="AU168" s="2" t="s">
        <v>474</v>
      </c>
      <c r="AV168" s="3">
        <v>95</v>
      </c>
    </row>
    <row r="169" spans="1:48" ht="30" customHeight="1" x14ac:dyDescent="0.3">
      <c r="A169" s="14" t="s">
        <v>475</v>
      </c>
      <c r="B169" s="14" t="s">
        <v>476</v>
      </c>
      <c r="C169" s="14" t="s">
        <v>59</v>
      </c>
      <c r="D169" s="15">
        <v>391.5</v>
      </c>
      <c r="E169" s="16"/>
      <c r="F169" s="16">
        <f t="shared" si="21"/>
        <v>0</v>
      </c>
      <c r="G169" s="16"/>
      <c r="H169" s="16">
        <f t="shared" si="22"/>
        <v>0</v>
      </c>
      <c r="I169" s="16"/>
      <c r="J169" s="16">
        <f t="shared" si="23"/>
        <v>0</v>
      </c>
      <c r="K169" s="16">
        <f t="shared" si="24"/>
        <v>0</v>
      </c>
      <c r="L169" s="16">
        <f t="shared" si="25"/>
        <v>0</v>
      </c>
      <c r="M169" s="14"/>
      <c r="N169" s="2" t="s">
        <v>477</v>
      </c>
      <c r="O169" s="2" t="s">
        <v>53</v>
      </c>
      <c r="P169" s="2" t="s">
        <v>53</v>
      </c>
      <c r="Q169" s="2" t="s">
        <v>266</v>
      </c>
      <c r="R169" s="2" t="s">
        <v>61</v>
      </c>
      <c r="S169" s="2" t="s">
        <v>62</v>
      </c>
      <c r="T169" s="2" t="s">
        <v>62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53</v>
      </c>
      <c r="AS169" s="2" t="s">
        <v>53</v>
      </c>
      <c r="AT169" s="3"/>
      <c r="AU169" s="2" t="s">
        <v>478</v>
      </c>
      <c r="AV169" s="3">
        <v>123</v>
      </c>
    </row>
    <row r="170" spans="1:48" ht="30" customHeight="1" x14ac:dyDescent="0.3">
      <c r="A170" s="14" t="s">
        <v>479</v>
      </c>
      <c r="B170" s="14" t="s">
        <v>480</v>
      </c>
      <c r="C170" s="14" t="s">
        <v>59</v>
      </c>
      <c r="D170" s="15">
        <v>143.80000000000001</v>
      </c>
      <c r="E170" s="16"/>
      <c r="F170" s="16">
        <f t="shared" si="21"/>
        <v>0</v>
      </c>
      <c r="G170" s="16"/>
      <c r="H170" s="16">
        <f t="shared" si="22"/>
        <v>0</v>
      </c>
      <c r="I170" s="16"/>
      <c r="J170" s="16">
        <f t="shared" si="23"/>
        <v>0</v>
      </c>
      <c r="K170" s="16">
        <f t="shared" si="24"/>
        <v>0</v>
      </c>
      <c r="L170" s="16">
        <f t="shared" si="25"/>
        <v>0</v>
      </c>
      <c r="M170" s="14"/>
      <c r="N170" s="2" t="s">
        <v>481</v>
      </c>
      <c r="O170" s="2" t="s">
        <v>53</v>
      </c>
      <c r="P170" s="2" t="s">
        <v>53</v>
      </c>
      <c r="Q170" s="2" t="s">
        <v>266</v>
      </c>
      <c r="R170" s="2" t="s">
        <v>61</v>
      </c>
      <c r="S170" s="2" t="s">
        <v>62</v>
      </c>
      <c r="T170" s="2" t="s">
        <v>62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53</v>
      </c>
      <c r="AS170" s="2" t="s">
        <v>53</v>
      </c>
      <c r="AT170" s="3"/>
      <c r="AU170" s="2" t="s">
        <v>482</v>
      </c>
      <c r="AV170" s="3">
        <v>124</v>
      </c>
    </row>
    <row r="171" spans="1:48" ht="30" customHeight="1" x14ac:dyDescent="0.3">
      <c r="A171" s="14" t="s">
        <v>483</v>
      </c>
      <c r="B171" s="14" t="s">
        <v>484</v>
      </c>
      <c r="C171" s="14" t="s">
        <v>59</v>
      </c>
      <c r="D171" s="15">
        <v>340</v>
      </c>
      <c r="E171" s="16"/>
      <c r="F171" s="16">
        <f t="shared" si="21"/>
        <v>0</v>
      </c>
      <c r="G171" s="16"/>
      <c r="H171" s="16">
        <f t="shared" si="22"/>
        <v>0</v>
      </c>
      <c r="I171" s="16"/>
      <c r="J171" s="16">
        <f t="shared" si="23"/>
        <v>0</v>
      </c>
      <c r="K171" s="16">
        <f t="shared" si="24"/>
        <v>0</v>
      </c>
      <c r="L171" s="16">
        <f t="shared" si="25"/>
        <v>0</v>
      </c>
      <c r="M171" s="14"/>
      <c r="N171" s="2" t="s">
        <v>485</v>
      </c>
      <c r="O171" s="2" t="s">
        <v>53</v>
      </c>
      <c r="P171" s="2" t="s">
        <v>53</v>
      </c>
      <c r="Q171" s="2" t="s">
        <v>266</v>
      </c>
      <c r="R171" s="2" t="s">
        <v>61</v>
      </c>
      <c r="S171" s="2" t="s">
        <v>62</v>
      </c>
      <c r="T171" s="2" t="s">
        <v>62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53</v>
      </c>
      <c r="AS171" s="2" t="s">
        <v>53</v>
      </c>
      <c r="AT171" s="3"/>
      <c r="AU171" s="2" t="s">
        <v>486</v>
      </c>
      <c r="AV171" s="3">
        <v>125</v>
      </c>
    </row>
    <row r="172" spans="1:48" ht="30" customHeight="1" x14ac:dyDescent="0.3">
      <c r="A172" s="14" t="s">
        <v>483</v>
      </c>
      <c r="B172" s="14" t="s">
        <v>487</v>
      </c>
      <c r="C172" s="14" t="s">
        <v>59</v>
      </c>
      <c r="D172" s="15">
        <v>57.5</v>
      </c>
      <c r="E172" s="16"/>
      <c r="F172" s="16">
        <f t="shared" si="21"/>
        <v>0</v>
      </c>
      <c r="G172" s="16"/>
      <c r="H172" s="16">
        <f t="shared" si="22"/>
        <v>0</v>
      </c>
      <c r="I172" s="16"/>
      <c r="J172" s="16">
        <f t="shared" si="23"/>
        <v>0</v>
      </c>
      <c r="K172" s="16">
        <f t="shared" si="24"/>
        <v>0</v>
      </c>
      <c r="L172" s="16">
        <f t="shared" si="25"/>
        <v>0</v>
      </c>
      <c r="M172" s="14"/>
      <c r="N172" s="2" t="s">
        <v>488</v>
      </c>
      <c r="O172" s="2" t="s">
        <v>53</v>
      </c>
      <c r="P172" s="2" t="s">
        <v>53</v>
      </c>
      <c r="Q172" s="2" t="s">
        <v>266</v>
      </c>
      <c r="R172" s="2" t="s">
        <v>61</v>
      </c>
      <c r="S172" s="2" t="s">
        <v>62</v>
      </c>
      <c r="T172" s="2" t="s">
        <v>62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53</v>
      </c>
      <c r="AS172" s="2" t="s">
        <v>53</v>
      </c>
      <c r="AT172" s="3"/>
      <c r="AU172" s="2" t="s">
        <v>489</v>
      </c>
      <c r="AV172" s="3">
        <v>946</v>
      </c>
    </row>
    <row r="173" spans="1:48" ht="30" customHeight="1" x14ac:dyDescent="0.3">
      <c r="A173" s="14" t="s">
        <v>475</v>
      </c>
      <c r="B173" s="14" t="s">
        <v>490</v>
      </c>
      <c r="C173" s="14" t="s">
        <v>59</v>
      </c>
      <c r="D173" s="15">
        <v>637.6</v>
      </c>
      <c r="E173" s="16"/>
      <c r="F173" s="16">
        <f t="shared" si="21"/>
        <v>0</v>
      </c>
      <c r="G173" s="16"/>
      <c r="H173" s="16">
        <f t="shared" si="22"/>
        <v>0</v>
      </c>
      <c r="I173" s="16"/>
      <c r="J173" s="16">
        <f t="shared" si="23"/>
        <v>0</v>
      </c>
      <c r="K173" s="16">
        <f t="shared" si="24"/>
        <v>0</v>
      </c>
      <c r="L173" s="16">
        <f t="shared" si="25"/>
        <v>0</v>
      </c>
      <c r="M173" s="14"/>
      <c r="N173" s="2" t="s">
        <v>491</v>
      </c>
      <c r="O173" s="2" t="s">
        <v>53</v>
      </c>
      <c r="P173" s="2" t="s">
        <v>53</v>
      </c>
      <c r="Q173" s="2" t="s">
        <v>266</v>
      </c>
      <c r="R173" s="2" t="s">
        <v>61</v>
      </c>
      <c r="S173" s="2" t="s">
        <v>62</v>
      </c>
      <c r="T173" s="2" t="s">
        <v>62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53</v>
      </c>
      <c r="AS173" s="2" t="s">
        <v>53</v>
      </c>
      <c r="AT173" s="3"/>
      <c r="AU173" s="2" t="s">
        <v>492</v>
      </c>
      <c r="AV173" s="3">
        <v>96</v>
      </c>
    </row>
    <row r="174" spans="1:48" ht="30" customHeight="1" x14ac:dyDescent="0.3">
      <c r="A174" s="14" t="s">
        <v>493</v>
      </c>
      <c r="B174" s="14" t="s">
        <v>494</v>
      </c>
      <c r="C174" s="14" t="s">
        <v>59</v>
      </c>
      <c r="D174" s="15">
        <v>637.6</v>
      </c>
      <c r="E174" s="16"/>
      <c r="F174" s="16">
        <f t="shared" si="21"/>
        <v>0</v>
      </c>
      <c r="G174" s="16"/>
      <c r="H174" s="16">
        <f t="shared" si="22"/>
        <v>0</v>
      </c>
      <c r="I174" s="16"/>
      <c r="J174" s="16">
        <f t="shared" si="23"/>
        <v>0</v>
      </c>
      <c r="K174" s="16">
        <f t="shared" si="24"/>
        <v>0</v>
      </c>
      <c r="L174" s="16">
        <f t="shared" si="25"/>
        <v>0</v>
      </c>
      <c r="M174" s="14"/>
      <c r="N174" s="2" t="s">
        <v>495</v>
      </c>
      <c r="O174" s="2" t="s">
        <v>53</v>
      </c>
      <c r="P174" s="2" t="s">
        <v>53</v>
      </c>
      <c r="Q174" s="2" t="s">
        <v>266</v>
      </c>
      <c r="R174" s="2" t="s">
        <v>61</v>
      </c>
      <c r="S174" s="2" t="s">
        <v>62</v>
      </c>
      <c r="T174" s="2" t="s">
        <v>62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53</v>
      </c>
      <c r="AS174" s="2" t="s">
        <v>53</v>
      </c>
      <c r="AT174" s="3"/>
      <c r="AU174" s="2" t="s">
        <v>496</v>
      </c>
      <c r="AV174" s="3">
        <v>97</v>
      </c>
    </row>
    <row r="175" spans="1:48" ht="30" customHeight="1" x14ac:dyDescent="0.3">
      <c r="A175" s="14" t="s">
        <v>497</v>
      </c>
      <c r="B175" s="14" t="s">
        <v>498</v>
      </c>
      <c r="C175" s="14" t="s">
        <v>176</v>
      </c>
      <c r="D175" s="15">
        <v>668.4</v>
      </c>
      <c r="E175" s="16"/>
      <c r="F175" s="16">
        <f t="shared" si="21"/>
        <v>0</v>
      </c>
      <c r="G175" s="16"/>
      <c r="H175" s="16">
        <f t="shared" si="22"/>
        <v>0</v>
      </c>
      <c r="I175" s="16"/>
      <c r="J175" s="16">
        <f t="shared" si="23"/>
        <v>0</v>
      </c>
      <c r="K175" s="16">
        <f t="shared" si="24"/>
        <v>0</v>
      </c>
      <c r="L175" s="16">
        <f t="shared" si="25"/>
        <v>0</v>
      </c>
      <c r="M175" s="14"/>
      <c r="N175" s="2" t="s">
        <v>499</v>
      </c>
      <c r="O175" s="2" t="s">
        <v>53</v>
      </c>
      <c r="P175" s="2" t="s">
        <v>53</v>
      </c>
      <c r="Q175" s="2" t="s">
        <v>266</v>
      </c>
      <c r="R175" s="2" t="s">
        <v>61</v>
      </c>
      <c r="S175" s="2" t="s">
        <v>62</v>
      </c>
      <c r="T175" s="2" t="s">
        <v>62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53</v>
      </c>
      <c r="AS175" s="2" t="s">
        <v>53</v>
      </c>
      <c r="AT175" s="3"/>
      <c r="AU175" s="2" t="s">
        <v>500</v>
      </c>
      <c r="AV175" s="3">
        <v>98</v>
      </c>
    </row>
    <row r="176" spans="1:48" ht="30" customHeight="1" x14ac:dyDescent="0.3">
      <c r="A176" s="14" t="s">
        <v>335</v>
      </c>
      <c r="B176" s="14" t="s">
        <v>501</v>
      </c>
      <c r="C176" s="14" t="s">
        <v>59</v>
      </c>
      <c r="D176" s="15">
        <v>637.6</v>
      </c>
      <c r="E176" s="16"/>
      <c r="F176" s="16">
        <f t="shared" si="21"/>
        <v>0</v>
      </c>
      <c r="G176" s="16"/>
      <c r="H176" s="16">
        <f t="shared" si="22"/>
        <v>0</v>
      </c>
      <c r="I176" s="16"/>
      <c r="J176" s="16">
        <f t="shared" si="23"/>
        <v>0</v>
      </c>
      <c r="K176" s="16">
        <f t="shared" si="24"/>
        <v>0</v>
      </c>
      <c r="L176" s="16">
        <f t="shared" si="25"/>
        <v>0</v>
      </c>
      <c r="M176" s="14"/>
      <c r="N176" s="2" t="s">
        <v>502</v>
      </c>
      <c r="O176" s="2" t="s">
        <v>53</v>
      </c>
      <c r="P176" s="2" t="s">
        <v>53</v>
      </c>
      <c r="Q176" s="2" t="s">
        <v>266</v>
      </c>
      <c r="R176" s="2" t="s">
        <v>61</v>
      </c>
      <c r="S176" s="2" t="s">
        <v>62</v>
      </c>
      <c r="T176" s="2" t="s">
        <v>62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53</v>
      </c>
      <c r="AS176" s="2" t="s">
        <v>53</v>
      </c>
      <c r="AT176" s="3"/>
      <c r="AU176" s="2" t="s">
        <v>503</v>
      </c>
      <c r="AV176" s="3">
        <v>99</v>
      </c>
    </row>
    <row r="177" spans="1:48" ht="30" customHeight="1" x14ac:dyDescent="0.3">
      <c r="A177" s="14" t="s">
        <v>339</v>
      </c>
      <c r="B177" s="14" t="s">
        <v>501</v>
      </c>
      <c r="C177" s="14" t="s">
        <v>59</v>
      </c>
      <c r="D177" s="15">
        <v>637.6</v>
      </c>
      <c r="E177" s="16"/>
      <c r="F177" s="16">
        <f t="shared" si="21"/>
        <v>0</v>
      </c>
      <c r="G177" s="16"/>
      <c r="H177" s="16">
        <f t="shared" si="22"/>
        <v>0</v>
      </c>
      <c r="I177" s="16"/>
      <c r="J177" s="16">
        <f t="shared" si="23"/>
        <v>0</v>
      </c>
      <c r="K177" s="16">
        <f t="shared" si="24"/>
        <v>0</v>
      </c>
      <c r="L177" s="16">
        <f t="shared" si="25"/>
        <v>0</v>
      </c>
      <c r="M177" s="14"/>
      <c r="N177" s="2" t="s">
        <v>504</v>
      </c>
      <c r="O177" s="2" t="s">
        <v>53</v>
      </c>
      <c r="P177" s="2" t="s">
        <v>53</v>
      </c>
      <c r="Q177" s="2" t="s">
        <v>266</v>
      </c>
      <c r="R177" s="2" t="s">
        <v>61</v>
      </c>
      <c r="S177" s="2" t="s">
        <v>62</v>
      </c>
      <c r="T177" s="2" t="s">
        <v>62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53</v>
      </c>
      <c r="AS177" s="2" t="s">
        <v>53</v>
      </c>
      <c r="AT177" s="3"/>
      <c r="AU177" s="2" t="s">
        <v>505</v>
      </c>
      <c r="AV177" s="3">
        <v>100</v>
      </c>
    </row>
    <row r="178" spans="1:48" ht="30" customHeight="1" x14ac:dyDescent="0.3">
      <c r="A178" s="14" t="s">
        <v>506</v>
      </c>
      <c r="B178" s="14" t="s">
        <v>507</v>
      </c>
      <c r="C178" s="14" t="s">
        <v>176</v>
      </c>
      <c r="D178" s="15">
        <v>137.6</v>
      </c>
      <c r="E178" s="16"/>
      <c r="F178" s="16">
        <f t="shared" si="21"/>
        <v>0</v>
      </c>
      <c r="G178" s="16"/>
      <c r="H178" s="16">
        <f t="shared" si="22"/>
        <v>0</v>
      </c>
      <c r="I178" s="16"/>
      <c r="J178" s="16">
        <f t="shared" si="23"/>
        <v>0</v>
      </c>
      <c r="K178" s="16">
        <f t="shared" si="24"/>
        <v>0</v>
      </c>
      <c r="L178" s="16">
        <f t="shared" si="25"/>
        <v>0</v>
      </c>
      <c r="M178" s="14"/>
      <c r="N178" s="2" t="s">
        <v>508</v>
      </c>
      <c r="O178" s="2" t="s">
        <v>53</v>
      </c>
      <c r="P178" s="2" t="s">
        <v>53</v>
      </c>
      <c r="Q178" s="2" t="s">
        <v>266</v>
      </c>
      <c r="R178" s="2" t="s">
        <v>61</v>
      </c>
      <c r="S178" s="2" t="s">
        <v>62</v>
      </c>
      <c r="T178" s="2" t="s">
        <v>62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53</v>
      </c>
      <c r="AS178" s="2" t="s">
        <v>53</v>
      </c>
      <c r="AT178" s="3"/>
      <c r="AU178" s="2" t="s">
        <v>509</v>
      </c>
      <c r="AV178" s="3">
        <v>103</v>
      </c>
    </row>
    <row r="179" spans="1:48" ht="30" customHeight="1" x14ac:dyDescent="0.3">
      <c r="A179" s="14" t="s">
        <v>510</v>
      </c>
      <c r="B179" s="14" t="s">
        <v>511</v>
      </c>
      <c r="C179" s="14" t="s">
        <v>176</v>
      </c>
      <c r="D179" s="15">
        <v>35.799999999999997</v>
      </c>
      <c r="E179" s="16"/>
      <c r="F179" s="16">
        <f t="shared" si="21"/>
        <v>0</v>
      </c>
      <c r="G179" s="16"/>
      <c r="H179" s="16">
        <f t="shared" si="22"/>
        <v>0</v>
      </c>
      <c r="I179" s="16"/>
      <c r="J179" s="16">
        <f t="shared" si="23"/>
        <v>0</v>
      </c>
      <c r="K179" s="16">
        <f t="shared" si="24"/>
        <v>0</v>
      </c>
      <c r="L179" s="16">
        <f t="shared" si="25"/>
        <v>0</v>
      </c>
      <c r="M179" s="14"/>
      <c r="N179" s="2" t="s">
        <v>512</v>
      </c>
      <c r="O179" s="2" t="s">
        <v>53</v>
      </c>
      <c r="P179" s="2" t="s">
        <v>53</v>
      </c>
      <c r="Q179" s="2" t="s">
        <v>266</v>
      </c>
      <c r="R179" s="2" t="s">
        <v>61</v>
      </c>
      <c r="S179" s="2" t="s">
        <v>62</v>
      </c>
      <c r="T179" s="2" t="s">
        <v>62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53</v>
      </c>
      <c r="AS179" s="2" t="s">
        <v>53</v>
      </c>
      <c r="AT179" s="3"/>
      <c r="AU179" s="2" t="s">
        <v>513</v>
      </c>
      <c r="AV179" s="3">
        <v>104</v>
      </c>
    </row>
    <row r="180" spans="1:48" ht="30" customHeight="1" x14ac:dyDescent="0.3">
      <c r="A180" s="14" t="s">
        <v>510</v>
      </c>
      <c r="B180" s="14" t="s">
        <v>514</v>
      </c>
      <c r="C180" s="14" t="s">
        <v>176</v>
      </c>
      <c r="D180" s="15">
        <v>71.099999999999994</v>
      </c>
      <c r="E180" s="16"/>
      <c r="F180" s="16">
        <f t="shared" si="21"/>
        <v>0</v>
      </c>
      <c r="G180" s="16"/>
      <c r="H180" s="16">
        <f t="shared" si="22"/>
        <v>0</v>
      </c>
      <c r="I180" s="16"/>
      <c r="J180" s="16">
        <f t="shared" si="23"/>
        <v>0</v>
      </c>
      <c r="K180" s="16">
        <f t="shared" si="24"/>
        <v>0</v>
      </c>
      <c r="L180" s="16">
        <f t="shared" si="25"/>
        <v>0</v>
      </c>
      <c r="M180" s="14"/>
      <c r="N180" s="2" t="s">
        <v>515</v>
      </c>
      <c r="O180" s="2" t="s">
        <v>53</v>
      </c>
      <c r="P180" s="2" t="s">
        <v>53</v>
      </c>
      <c r="Q180" s="2" t="s">
        <v>266</v>
      </c>
      <c r="R180" s="2" t="s">
        <v>61</v>
      </c>
      <c r="S180" s="2" t="s">
        <v>62</v>
      </c>
      <c r="T180" s="2" t="s">
        <v>62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53</v>
      </c>
      <c r="AS180" s="2" t="s">
        <v>53</v>
      </c>
      <c r="AT180" s="3"/>
      <c r="AU180" s="2" t="s">
        <v>516</v>
      </c>
      <c r="AV180" s="3">
        <v>105</v>
      </c>
    </row>
    <row r="181" spans="1:48" ht="30" customHeight="1" x14ac:dyDescent="0.3">
      <c r="A181" s="14" t="s">
        <v>517</v>
      </c>
      <c r="B181" s="14" t="s">
        <v>53</v>
      </c>
      <c r="C181" s="14" t="s">
        <v>176</v>
      </c>
      <c r="D181" s="15">
        <v>14.4</v>
      </c>
      <c r="E181" s="16"/>
      <c r="F181" s="16">
        <f t="shared" si="21"/>
        <v>0</v>
      </c>
      <c r="G181" s="16"/>
      <c r="H181" s="16">
        <f t="shared" si="22"/>
        <v>0</v>
      </c>
      <c r="I181" s="16"/>
      <c r="J181" s="16">
        <f t="shared" si="23"/>
        <v>0</v>
      </c>
      <c r="K181" s="16">
        <f t="shared" si="24"/>
        <v>0</v>
      </c>
      <c r="L181" s="16">
        <f t="shared" si="25"/>
        <v>0</v>
      </c>
      <c r="M181" s="14"/>
      <c r="N181" s="2" t="s">
        <v>518</v>
      </c>
      <c r="O181" s="2" t="s">
        <v>53</v>
      </c>
      <c r="P181" s="2" t="s">
        <v>53</v>
      </c>
      <c r="Q181" s="2" t="s">
        <v>266</v>
      </c>
      <c r="R181" s="2" t="s">
        <v>61</v>
      </c>
      <c r="S181" s="2" t="s">
        <v>62</v>
      </c>
      <c r="T181" s="2" t="s">
        <v>62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53</v>
      </c>
      <c r="AS181" s="2" t="s">
        <v>53</v>
      </c>
      <c r="AT181" s="3"/>
      <c r="AU181" s="2" t="s">
        <v>519</v>
      </c>
      <c r="AV181" s="3">
        <v>106</v>
      </c>
    </row>
    <row r="182" spans="1:48" ht="30" customHeight="1" x14ac:dyDescent="0.3">
      <c r="A182" s="14" t="s">
        <v>520</v>
      </c>
      <c r="B182" s="14" t="s">
        <v>521</v>
      </c>
      <c r="C182" s="14" t="s">
        <v>522</v>
      </c>
      <c r="D182" s="15">
        <v>9</v>
      </c>
      <c r="E182" s="16"/>
      <c r="F182" s="16">
        <f t="shared" si="21"/>
        <v>0</v>
      </c>
      <c r="G182" s="16"/>
      <c r="H182" s="16">
        <f t="shared" si="22"/>
        <v>0</v>
      </c>
      <c r="I182" s="16"/>
      <c r="J182" s="16">
        <f t="shared" si="23"/>
        <v>0</v>
      </c>
      <c r="K182" s="16">
        <f t="shared" si="24"/>
        <v>0</v>
      </c>
      <c r="L182" s="16">
        <f t="shared" si="25"/>
        <v>0</v>
      </c>
      <c r="M182" s="14"/>
      <c r="N182" s="2" t="s">
        <v>523</v>
      </c>
      <c r="O182" s="2" t="s">
        <v>53</v>
      </c>
      <c r="P182" s="2" t="s">
        <v>53</v>
      </c>
      <c r="Q182" s="2" t="s">
        <v>266</v>
      </c>
      <c r="R182" s="2" t="s">
        <v>61</v>
      </c>
      <c r="S182" s="2" t="s">
        <v>62</v>
      </c>
      <c r="T182" s="2" t="s">
        <v>62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53</v>
      </c>
      <c r="AS182" s="2" t="s">
        <v>53</v>
      </c>
      <c r="AT182" s="3"/>
      <c r="AU182" s="2" t="s">
        <v>524</v>
      </c>
      <c r="AV182" s="3">
        <v>126</v>
      </c>
    </row>
    <row r="183" spans="1:48" ht="30" customHeight="1" x14ac:dyDescent="0.3">
      <c r="A183" s="14" t="s">
        <v>525</v>
      </c>
      <c r="B183" s="14" t="s">
        <v>53</v>
      </c>
      <c r="C183" s="14" t="s">
        <v>53</v>
      </c>
      <c r="D183" s="15"/>
      <c r="E183" s="16"/>
      <c r="F183" s="16">
        <f t="shared" si="21"/>
        <v>0</v>
      </c>
      <c r="G183" s="16"/>
      <c r="H183" s="16">
        <f t="shared" si="22"/>
        <v>0</v>
      </c>
      <c r="I183" s="16"/>
      <c r="J183" s="16">
        <f t="shared" si="23"/>
        <v>0</v>
      </c>
      <c r="K183" s="16">
        <f t="shared" si="24"/>
        <v>0</v>
      </c>
      <c r="L183" s="16">
        <f t="shared" si="25"/>
        <v>0</v>
      </c>
      <c r="M183" s="14"/>
      <c r="N183" s="2" t="s">
        <v>53</v>
      </c>
      <c r="O183" s="2" t="s">
        <v>53</v>
      </c>
      <c r="P183" s="2" t="s">
        <v>53</v>
      </c>
      <c r="Q183" s="2" t="s">
        <v>266</v>
      </c>
      <c r="R183" s="2" t="s">
        <v>62</v>
      </c>
      <c r="S183" s="2" t="s">
        <v>62</v>
      </c>
      <c r="T183" s="2" t="s">
        <v>62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53</v>
      </c>
      <c r="AS183" s="2" t="s">
        <v>53</v>
      </c>
      <c r="AT183" s="3"/>
      <c r="AU183" s="2" t="s">
        <v>266</v>
      </c>
      <c r="AV183" s="3">
        <v>127</v>
      </c>
    </row>
    <row r="184" spans="1:48" ht="30" customHeight="1" x14ac:dyDescent="0.3">
      <c r="A184" s="14" t="s">
        <v>475</v>
      </c>
      <c r="B184" s="14" t="s">
        <v>476</v>
      </c>
      <c r="C184" s="14" t="s">
        <v>59</v>
      </c>
      <c r="D184" s="15">
        <v>95.4</v>
      </c>
      <c r="E184" s="16"/>
      <c r="F184" s="16">
        <f t="shared" si="21"/>
        <v>0</v>
      </c>
      <c r="G184" s="16"/>
      <c r="H184" s="16">
        <f t="shared" si="22"/>
        <v>0</v>
      </c>
      <c r="I184" s="16"/>
      <c r="J184" s="16">
        <f t="shared" si="23"/>
        <v>0</v>
      </c>
      <c r="K184" s="16">
        <f t="shared" si="24"/>
        <v>0</v>
      </c>
      <c r="L184" s="16">
        <f t="shared" si="25"/>
        <v>0</v>
      </c>
      <c r="M184" s="14"/>
      <c r="N184" s="2" t="s">
        <v>526</v>
      </c>
      <c r="O184" s="2" t="s">
        <v>53</v>
      </c>
      <c r="P184" s="2" t="s">
        <v>53</v>
      </c>
      <c r="Q184" s="2" t="s">
        <v>266</v>
      </c>
      <c r="R184" s="2" t="s">
        <v>61</v>
      </c>
      <c r="S184" s="2" t="s">
        <v>62</v>
      </c>
      <c r="T184" s="2" t="s">
        <v>62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53</v>
      </c>
      <c r="AS184" s="2" t="s">
        <v>53</v>
      </c>
      <c r="AT184" s="3"/>
      <c r="AU184" s="2" t="s">
        <v>527</v>
      </c>
      <c r="AV184" s="3">
        <v>128</v>
      </c>
    </row>
    <row r="185" spans="1:48" ht="30" customHeight="1" x14ac:dyDescent="0.3">
      <c r="A185" s="14" t="s">
        <v>528</v>
      </c>
      <c r="B185" s="14" t="s">
        <v>529</v>
      </c>
      <c r="C185" s="14" t="s">
        <v>59</v>
      </c>
      <c r="D185" s="15">
        <v>95.4</v>
      </c>
      <c r="E185" s="16"/>
      <c r="F185" s="16">
        <f t="shared" si="21"/>
        <v>0</v>
      </c>
      <c r="G185" s="16"/>
      <c r="H185" s="16">
        <f t="shared" si="22"/>
        <v>0</v>
      </c>
      <c r="I185" s="16"/>
      <c r="J185" s="16">
        <f t="shared" si="23"/>
        <v>0</v>
      </c>
      <c r="K185" s="16">
        <f t="shared" si="24"/>
        <v>0</v>
      </c>
      <c r="L185" s="16">
        <f t="shared" si="25"/>
        <v>0</v>
      </c>
      <c r="M185" s="14"/>
      <c r="N185" s="2" t="s">
        <v>530</v>
      </c>
      <c r="O185" s="2" t="s">
        <v>53</v>
      </c>
      <c r="P185" s="2" t="s">
        <v>53</v>
      </c>
      <c r="Q185" s="2" t="s">
        <v>266</v>
      </c>
      <c r="R185" s="2" t="s">
        <v>61</v>
      </c>
      <c r="S185" s="2" t="s">
        <v>62</v>
      </c>
      <c r="T185" s="2" t="s">
        <v>62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53</v>
      </c>
      <c r="AS185" s="2" t="s">
        <v>53</v>
      </c>
      <c r="AT185" s="3"/>
      <c r="AU185" s="2" t="s">
        <v>531</v>
      </c>
      <c r="AV185" s="3">
        <v>129</v>
      </c>
    </row>
    <row r="186" spans="1:48" ht="30" customHeight="1" x14ac:dyDescent="0.3">
      <c r="A186" s="14" t="s">
        <v>532</v>
      </c>
      <c r="B186" s="14" t="s">
        <v>533</v>
      </c>
      <c r="C186" s="14" t="s">
        <v>176</v>
      </c>
      <c r="D186" s="15">
        <v>55.5</v>
      </c>
      <c r="E186" s="16"/>
      <c r="F186" s="16">
        <f t="shared" si="21"/>
        <v>0</v>
      </c>
      <c r="G186" s="16"/>
      <c r="H186" s="16">
        <f t="shared" si="22"/>
        <v>0</v>
      </c>
      <c r="I186" s="16"/>
      <c r="J186" s="16">
        <f t="shared" si="23"/>
        <v>0</v>
      </c>
      <c r="K186" s="16">
        <f t="shared" si="24"/>
        <v>0</v>
      </c>
      <c r="L186" s="16">
        <f t="shared" si="25"/>
        <v>0</v>
      </c>
      <c r="M186" s="14"/>
      <c r="N186" s="2" t="s">
        <v>534</v>
      </c>
      <c r="O186" s="2" t="s">
        <v>53</v>
      </c>
      <c r="P186" s="2" t="s">
        <v>53</v>
      </c>
      <c r="Q186" s="2" t="s">
        <v>266</v>
      </c>
      <c r="R186" s="2" t="s">
        <v>61</v>
      </c>
      <c r="S186" s="2" t="s">
        <v>62</v>
      </c>
      <c r="T186" s="2" t="s">
        <v>62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53</v>
      </c>
      <c r="AS186" s="2" t="s">
        <v>53</v>
      </c>
      <c r="AT186" s="3"/>
      <c r="AU186" s="2" t="s">
        <v>535</v>
      </c>
      <c r="AV186" s="3">
        <v>130</v>
      </c>
    </row>
    <row r="187" spans="1:48" ht="30" customHeight="1" x14ac:dyDescent="0.3">
      <c r="A187" s="14" t="s">
        <v>536</v>
      </c>
      <c r="B187" s="14" t="s">
        <v>53</v>
      </c>
      <c r="C187" s="14" t="s">
        <v>176</v>
      </c>
      <c r="D187" s="15">
        <v>75</v>
      </c>
      <c r="E187" s="16"/>
      <c r="F187" s="16">
        <f t="shared" si="21"/>
        <v>0</v>
      </c>
      <c r="G187" s="16"/>
      <c r="H187" s="16">
        <f t="shared" si="22"/>
        <v>0</v>
      </c>
      <c r="I187" s="16"/>
      <c r="J187" s="16">
        <f t="shared" si="23"/>
        <v>0</v>
      </c>
      <c r="K187" s="16">
        <f t="shared" si="24"/>
        <v>0</v>
      </c>
      <c r="L187" s="16">
        <f t="shared" si="25"/>
        <v>0</v>
      </c>
      <c r="M187" s="14"/>
      <c r="N187" s="2" t="s">
        <v>537</v>
      </c>
      <c r="O187" s="2" t="s">
        <v>53</v>
      </c>
      <c r="P187" s="2" t="s">
        <v>53</v>
      </c>
      <c r="Q187" s="2" t="s">
        <v>266</v>
      </c>
      <c r="R187" s="2" t="s">
        <v>61</v>
      </c>
      <c r="S187" s="2" t="s">
        <v>62</v>
      </c>
      <c r="T187" s="2" t="s">
        <v>62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53</v>
      </c>
      <c r="AS187" s="2" t="s">
        <v>53</v>
      </c>
      <c r="AT187" s="3"/>
      <c r="AU187" s="2" t="s">
        <v>538</v>
      </c>
      <c r="AV187" s="3">
        <v>131</v>
      </c>
    </row>
    <row r="188" spans="1:48" ht="30" customHeight="1" x14ac:dyDescent="0.3">
      <c r="A188" s="14" t="s">
        <v>539</v>
      </c>
      <c r="B188" s="14" t="s">
        <v>53</v>
      </c>
      <c r="C188" s="14" t="s">
        <v>53</v>
      </c>
      <c r="D188" s="15"/>
      <c r="E188" s="16"/>
      <c r="F188" s="16">
        <f t="shared" si="21"/>
        <v>0</v>
      </c>
      <c r="G188" s="16"/>
      <c r="H188" s="16">
        <f t="shared" si="22"/>
        <v>0</v>
      </c>
      <c r="I188" s="16"/>
      <c r="J188" s="16">
        <f t="shared" si="23"/>
        <v>0</v>
      </c>
      <c r="K188" s="16">
        <f t="shared" si="24"/>
        <v>0</v>
      </c>
      <c r="L188" s="16">
        <f t="shared" si="25"/>
        <v>0</v>
      </c>
      <c r="M188" s="14"/>
      <c r="N188" s="2" t="s">
        <v>53</v>
      </c>
      <c r="O188" s="2" t="s">
        <v>53</v>
      </c>
      <c r="P188" s="2" t="s">
        <v>53</v>
      </c>
      <c r="Q188" s="2" t="s">
        <v>266</v>
      </c>
      <c r="R188" s="2" t="s">
        <v>62</v>
      </c>
      <c r="S188" s="2" t="s">
        <v>62</v>
      </c>
      <c r="T188" s="2" t="s">
        <v>62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53</v>
      </c>
      <c r="AS188" s="2" t="s">
        <v>53</v>
      </c>
      <c r="AT188" s="3"/>
      <c r="AU188" s="2" t="s">
        <v>266</v>
      </c>
      <c r="AV188" s="3">
        <v>135</v>
      </c>
    </row>
    <row r="189" spans="1:48" ht="30" customHeight="1" x14ac:dyDescent="0.3">
      <c r="A189" s="14" t="s">
        <v>540</v>
      </c>
      <c r="B189" s="14" t="s">
        <v>541</v>
      </c>
      <c r="C189" s="14" t="s">
        <v>176</v>
      </c>
      <c r="D189" s="15">
        <v>24</v>
      </c>
      <c r="E189" s="16"/>
      <c r="F189" s="16">
        <f t="shared" si="21"/>
        <v>0</v>
      </c>
      <c r="G189" s="16"/>
      <c r="H189" s="16">
        <f t="shared" si="22"/>
        <v>0</v>
      </c>
      <c r="I189" s="16"/>
      <c r="J189" s="16">
        <f t="shared" si="23"/>
        <v>0</v>
      </c>
      <c r="K189" s="16">
        <f t="shared" si="24"/>
        <v>0</v>
      </c>
      <c r="L189" s="16">
        <f t="shared" si="25"/>
        <v>0</v>
      </c>
      <c r="M189" s="14"/>
      <c r="N189" s="2" t="s">
        <v>542</v>
      </c>
      <c r="O189" s="2" t="s">
        <v>53</v>
      </c>
      <c r="P189" s="2" t="s">
        <v>53</v>
      </c>
      <c r="Q189" s="2" t="s">
        <v>266</v>
      </c>
      <c r="R189" s="2" t="s">
        <v>61</v>
      </c>
      <c r="S189" s="2" t="s">
        <v>62</v>
      </c>
      <c r="T189" s="2" t="s">
        <v>62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53</v>
      </c>
      <c r="AS189" s="2" t="s">
        <v>53</v>
      </c>
      <c r="AT189" s="3"/>
      <c r="AU189" s="2" t="s">
        <v>543</v>
      </c>
      <c r="AV189" s="3">
        <v>132</v>
      </c>
    </row>
    <row r="190" spans="1:48" ht="30" customHeight="1" x14ac:dyDescent="0.3">
      <c r="A190" s="14" t="s">
        <v>540</v>
      </c>
      <c r="B190" s="14" t="s">
        <v>544</v>
      </c>
      <c r="C190" s="14" t="s">
        <v>176</v>
      </c>
      <c r="D190" s="15">
        <v>24</v>
      </c>
      <c r="E190" s="16"/>
      <c r="F190" s="16">
        <f t="shared" ref="F190:F200" si="26">TRUNC(E190*D190, 0)</f>
        <v>0</v>
      </c>
      <c r="G190" s="16"/>
      <c r="H190" s="16">
        <f t="shared" ref="H190:H200" si="27">TRUNC(G190*D190, 0)</f>
        <v>0</v>
      </c>
      <c r="I190" s="16"/>
      <c r="J190" s="16">
        <f t="shared" ref="J190:J200" si="28">TRUNC(I190*D190, 0)</f>
        <v>0</v>
      </c>
      <c r="K190" s="16">
        <f t="shared" ref="K190:K200" si="29">TRUNC(E190+G190+I190, 0)</f>
        <v>0</v>
      </c>
      <c r="L190" s="16">
        <f t="shared" ref="L190:L200" si="30">TRUNC(F190+H190+J190, 0)</f>
        <v>0</v>
      </c>
      <c r="M190" s="14"/>
      <c r="N190" s="2" t="s">
        <v>545</v>
      </c>
      <c r="O190" s="2" t="s">
        <v>53</v>
      </c>
      <c r="P190" s="2" t="s">
        <v>53</v>
      </c>
      <c r="Q190" s="2" t="s">
        <v>266</v>
      </c>
      <c r="R190" s="2" t="s">
        <v>61</v>
      </c>
      <c r="S190" s="2" t="s">
        <v>62</v>
      </c>
      <c r="T190" s="2" t="s">
        <v>62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53</v>
      </c>
      <c r="AS190" s="2" t="s">
        <v>53</v>
      </c>
      <c r="AT190" s="3"/>
      <c r="AU190" s="2" t="s">
        <v>546</v>
      </c>
      <c r="AV190" s="3">
        <v>133</v>
      </c>
    </row>
    <row r="191" spans="1:48" ht="30" customHeight="1" x14ac:dyDescent="0.3">
      <c r="A191" s="14" t="s">
        <v>299</v>
      </c>
      <c r="B191" s="14" t="s">
        <v>300</v>
      </c>
      <c r="C191" s="14" t="s">
        <v>59</v>
      </c>
      <c r="D191" s="15">
        <v>98.7</v>
      </c>
      <c r="E191" s="16"/>
      <c r="F191" s="16">
        <f t="shared" si="26"/>
        <v>0</v>
      </c>
      <c r="G191" s="16"/>
      <c r="H191" s="16">
        <f t="shared" si="27"/>
        <v>0</v>
      </c>
      <c r="I191" s="16"/>
      <c r="J191" s="16">
        <f t="shared" si="28"/>
        <v>0</v>
      </c>
      <c r="K191" s="16">
        <f t="shared" si="29"/>
        <v>0</v>
      </c>
      <c r="L191" s="16">
        <f t="shared" si="30"/>
        <v>0</v>
      </c>
      <c r="M191" s="14"/>
      <c r="N191" s="2" t="s">
        <v>547</v>
      </c>
      <c r="O191" s="2" t="s">
        <v>53</v>
      </c>
      <c r="P191" s="2" t="s">
        <v>53</v>
      </c>
      <c r="Q191" s="2" t="s">
        <v>266</v>
      </c>
      <c r="R191" s="2" t="s">
        <v>61</v>
      </c>
      <c r="S191" s="2" t="s">
        <v>62</v>
      </c>
      <c r="T191" s="2" t="s">
        <v>62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53</v>
      </c>
      <c r="AS191" s="2" t="s">
        <v>53</v>
      </c>
      <c r="AT191" s="3"/>
      <c r="AU191" s="2" t="s">
        <v>548</v>
      </c>
      <c r="AV191" s="3">
        <v>134</v>
      </c>
    </row>
    <row r="192" spans="1:48" ht="30" customHeight="1" x14ac:dyDescent="0.3">
      <c r="A192" s="14" t="s">
        <v>549</v>
      </c>
      <c r="B192" s="14" t="s">
        <v>355</v>
      </c>
      <c r="C192" s="14" t="s">
        <v>59</v>
      </c>
      <c r="D192" s="15">
        <v>98.7</v>
      </c>
      <c r="E192" s="16"/>
      <c r="F192" s="16">
        <f t="shared" si="26"/>
        <v>0</v>
      </c>
      <c r="G192" s="16"/>
      <c r="H192" s="16">
        <f t="shared" si="27"/>
        <v>0</v>
      </c>
      <c r="I192" s="16"/>
      <c r="J192" s="16">
        <f t="shared" si="28"/>
        <v>0</v>
      </c>
      <c r="K192" s="16">
        <f t="shared" si="29"/>
        <v>0</v>
      </c>
      <c r="L192" s="16">
        <f t="shared" si="30"/>
        <v>0</v>
      </c>
      <c r="M192" s="14"/>
      <c r="N192" s="2" t="s">
        <v>550</v>
      </c>
      <c r="O192" s="2" t="s">
        <v>53</v>
      </c>
      <c r="P192" s="2" t="s">
        <v>53</v>
      </c>
      <c r="Q192" s="2" t="s">
        <v>266</v>
      </c>
      <c r="R192" s="2" t="s">
        <v>61</v>
      </c>
      <c r="S192" s="2" t="s">
        <v>62</v>
      </c>
      <c r="T192" s="2" t="s">
        <v>62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53</v>
      </c>
      <c r="AS192" s="2" t="s">
        <v>53</v>
      </c>
      <c r="AT192" s="3"/>
      <c r="AU192" s="2" t="s">
        <v>551</v>
      </c>
      <c r="AV192" s="3">
        <v>136</v>
      </c>
    </row>
    <row r="193" spans="1:48" ht="30" customHeight="1" x14ac:dyDescent="0.3">
      <c r="A193" s="14" t="s">
        <v>335</v>
      </c>
      <c r="B193" s="14" t="s">
        <v>501</v>
      </c>
      <c r="C193" s="14" t="s">
        <v>59</v>
      </c>
      <c r="D193" s="15">
        <v>98.7</v>
      </c>
      <c r="E193" s="16"/>
      <c r="F193" s="16">
        <f t="shared" si="26"/>
        <v>0</v>
      </c>
      <c r="G193" s="16"/>
      <c r="H193" s="16">
        <f t="shared" si="27"/>
        <v>0</v>
      </c>
      <c r="I193" s="16"/>
      <c r="J193" s="16">
        <f t="shared" si="28"/>
        <v>0</v>
      </c>
      <c r="K193" s="16">
        <f t="shared" si="29"/>
        <v>0</v>
      </c>
      <c r="L193" s="16">
        <f t="shared" si="30"/>
        <v>0</v>
      </c>
      <c r="M193" s="14"/>
      <c r="N193" s="2" t="s">
        <v>552</v>
      </c>
      <c r="O193" s="2" t="s">
        <v>53</v>
      </c>
      <c r="P193" s="2" t="s">
        <v>53</v>
      </c>
      <c r="Q193" s="2" t="s">
        <v>266</v>
      </c>
      <c r="R193" s="2" t="s">
        <v>61</v>
      </c>
      <c r="S193" s="2" t="s">
        <v>62</v>
      </c>
      <c r="T193" s="2" t="s">
        <v>62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53</v>
      </c>
      <c r="AS193" s="2" t="s">
        <v>53</v>
      </c>
      <c r="AT193" s="3"/>
      <c r="AU193" s="2" t="s">
        <v>553</v>
      </c>
      <c r="AV193" s="3">
        <v>137</v>
      </c>
    </row>
    <row r="194" spans="1:48" ht="30" customHeight="1" x14ac:dyDescent="0.3">
      <c r="A194" s="14" t="s">
        <v>339</v>
      </c>
      <c r="B194" s="14" t="s">
        <v>501</v>
      </c>
      <c r="C194" s="14" t="s">
        <v>59</v>
      </c>
      <c r="D194" s="15">
        <v>98.7</v>
      </c>
      <c r="E194" s="16"/>
      <c r="F194" s="16">
        <f t="shared" si="26"/>
        <v>0</v>
      </c>
      <c r="G194" s="16"/>
      <c r="H194" s="16">
        <f t="shared" si="27"/>
        <v>0</v>
      </c>
      <c r="I194" s="16"/>
      <c r="J194" s="16">
        <f t="shared" si="28"/>
        <v>0</v>
      </c>
      <c r="K194" s="16">
        <f t="shared" si="29"/>
        <v>0</v>
      </c>
      <c r="L194" s="16">
        <f t="shared" si="30"/>
        <v>0</v>
      </c>
      <c r="M194" s="14"/>
      <c r="N194" s="2" t="s">
        <v>554</v>
      </c>
      <c r="O194" s="2" t="s">
        <v>53</v>
      </c>
      <c r="P194" s="2" t="s">
        <v>53</v>
      </c>
      <c r="Q194" s="2" t="s">
        <v>266</v>
      </c>
      <c r="R194" s="2" t="s">
        <v>61</v>
      </c>
      <c r="S194" s="2" t="s">
        <v>62</v>
      </c>
      <c r="T194" s="2" t="s">
        <v>62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53</v>
      </c>
      <c r="AS194" s="2" t="s">
        <v>53</v>
      </c>
      <c r="AT194" s="3"/>
      <c r="AU194" s="2" t="s">
        <v>555</v>
      </c>
      <c r="AV194" s="3">
        <v>138</v>
      </c>
    </row>
    <row r="195" spans="1:48" ht="30" customHeight="1" x14ac:dyDescent="0.3">
      <c r="A195" s="14" t="s">
        <v>556</v>
      </c>
      <c r="B195" s="14" t="s">
        <v>557</v>
      </c>
      <c r="C195" s="14" t="s">
        <v>176</v>
      </c>
      <c r="D195" s="15">
        <v>49</v>
      </c>
      <c r="E195" s="16"/>
      <c r="F195" s="16">
        <f t="shared" si="26"/>
        <v>0</v>
      </c>
      <c r="G195" s="16"/>
      <c r="H195" s="16">
        <f t="shared" si="27"/>
        <v>0</v>
      </c>
      <c r="I195" s="16"/>
      <c r="J195" s="16">
        <f t="shared" si="28"/>
        <v>0</v>
      </c>
      <c r="K195" s="16">
        <f t="shared" si="29"/>
        <v>0</v>
      </c>
      <c r="L195" s="16">
        <f t="shared" si="30"/>
        <v>0</v>
      </c>
      <c r="M195" s="14"/>
      <c r="N195" s="2" t="s">
        <v>558</v>
      </c>
      <c r="O195" s="2" t="s">
        <v>53</v>
      </c>
      <c r="P195" s="2" t="s">
        <v>53</v>
      </c>
      <c r="Q195" s="2" t="s">
        <v>266</v>
      </c>
      <c r="R195" s="2" t="s">
        <v>61</v>
      </c>
      <c r="S195" s="2" t="s">
        <v>62</v>
      </c>
      <c r="T195" s="2" t="s">
        <v>62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53</v>
      </c>
      <c r="AS195" s="2" t="s">
        <v>53</v>
      </c>
      <c r="AT195" s="3"/>
      <c r="AU195" s="2" t="s">
        <v>559</v>
      </c>
      <c r="AV195" s="3">
        <v>139</v>
      </c>
    </row>
    <row r="196" spans="1:48" ht="30" customHeight="1" x14ac:dyDescent="0.3">
      <c r="A196" s="14" t="s">
        <v>560</v>
      </c>
      <c r="B196" s="14" t="s">
        <v>561</v>
      </c>
      <c r="C196" s="14" t="s">
        <v>285</v>
      </c>
      <c r="D196" s="15">
        <v>36</v>
      </c>
      <c r="E196" s="16"/>
      <c r="F196" s="16">
        <f t="shared" si="26"/>
        <v>0</v>
      </c>
      <c r="G196" s="16"/>
      <c r="H196" s="16">
        <f t="shared" si="27"/>
        <v>0</v>
      </c>
      <c r="I196" s="16"/>
      <c r="J196" s="16">
        <f t="shared" si="28"/>
        <v>0</v>
      </c>
      <c r="K196" s="16">
        <f t="shared" si="29"/>
        <v>0</v>
      </c>
      <c r="L196" s="16">
        <f t="shared" si="30"/>
        <v>0</v>
      </c>
      <c r="M196" s="14"/>
      <c r="N196" s="2" t="s">
        <v>562</v>
      </c>
      <c r="O196" s="2" t="s">
        <v>53</v>
      </c>
      <c r="P196" s="2" t="s">
        <v>53</v>
      </c>
      <c r="Q196" s="2" t="s">
        <v>266</v>
      </c>
      <c r="R196" s="2" t="s">
        <v>61</v>
      </c>
      <c r="S196" s="2" t="s">
        <v>62</v>
      </c>
      <c r="T196" s="2" t="s">
        <v>62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53</v>
      </c>
      <c r="AS196" s="2" t="s">
        <v>53</v>
      </c>
      <c r="AT196" s="3"/>
      <c r="AU196" s="2" t="s">
        <v>563</v>
      </c>
      <c r="AV196" s="3">
        <v>140</v>
      </c>
    </row>
    <row r="197" spans="1:48" ht="30" customHeight="1" x14ac:dyDescent="0.3">
      <c r="A197" s="14" t="s">
        <v>564</v>
      </c>
      <c r="B197" s="14" t="s">
        <v>53</v>
      </c>
      <c r="C197" s="14" t="s">
        <v>59</v>
      </c>
      <c r="D197" s="15">
        <v>90.7</v>
      </c>
      <c r="E197" s="16"/>
      <c r="F197" s="16">
        <f t="shared" si="26"/>
        <v>0</v>
      </c>
      <c r="G197" s="16"/>
      <c r="H197" s="16">
        <f t="shared" si="27"/>
        <v>0</v>
      </c>
      <c r="I197" s="16"/>
      <c r="J197" s="16">
        <f t="shared" si="28"/>
        <v>0</v>
      </c>
      <c r="K197" s="16">
        <f t="shared" si="29"/>
        <v>0</v>
      </c>
      <c r="L197" s="16">
        <f t="shared" si="30"/>
        <v>0</v>
      </c>
      <c r="M197" s="14"/>
      <c r="N197" s="2" t="s">
        <v>565</v>
      </c>
      <c r="O197" s="2" t="s">
        <v>53</v>
      </c>
      <c r="P197" s="2" t="s">
        <v>53</v>
      </c>
      <c r="Q197" s="2" t="s">
        <v>266</v>
      </c>
      <c r="R197" s="2" t="s">
        <v>61</v>
      </c>
      <c r="S197" s="2" t="s">
        <v>62</v>
      </c>
      <c r="T197" s="2" t="s">
        <v>62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53</v>
      </c>
      <c r="AS197" s="2" t="s">
        <v>53</v>
      </c>
      <c r="AT197" s="3"/>
      <c r="AU197" s="2" t="s">
        <v>566</v>
      </c>
      <c r="AV197" s="3">
        <v>141</v>
      </c>
    </row>
    <row r="198" spans="1:48" ht="30" customHeight="1" x14ac:dyDescent="0.3">
      <c r="A198" s="14" t="s">
        <v>299</v>
      </c>
      <c r="B198" s="14" t="s">
        <v>567</v>
      </c>
      <c r="C198" s="14" t="s">
        <v>59</v>
      </c>
      <c r="D198" s="15">
        <v>12.8</v>
      </c>
      <c r="E198" s="16"/>
      <c r="F198" s="16">
        <f t="shared" si="26"/>
        <v>0</v>
      </c>
      <c r="G198" s="16"/>
      <c r="H198" s="16">
        <f t="shared" si="27"/>
        <v>0</v>
      </c>
      <c r="I198" s="16"/>
      <c r="J198" s="16">
        <f t="shared" si="28"/>
        <v>0</v>
      </c>
      <c r="K198" s="16">
        <f t="shared" si="29"/>
        <v>0</v>
      </c>
      <c r="L198" s="16">
        <f t="shared" si="30"/>
        <v>0</v>
      </c>
      <c r="M198" s="14"/>
      <c r="N198" s="2" t="s">
        <v>568</v>
      </c>
      <c r="O198" s="2" t="s">
        <v>53</v>
      </c>
      <c r="P198" s="2" t="s">
        <v>53</v>
      </c>
      <c r="Q198" s="2" t="s">
        <v>266</v>
      </c>
      <c r="R198" s="2" t="s">
        <v>61</v>
      </c>
      <c r="S198" s="2" t="s">
        <v>62</v>
      </c>
      <c r="T198" s="2" t="s">
        <v>62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53</v>
      </c>
      <c r="AS198" s="2" t="s">
        <v>53</v>
      </c>
      <c r="AT198" s="3"/>
      <c r="AU198" s="2" t="s">
        <v>569</v>
      </c>
      <c r="AV198" s="3">
        <v>142</v>
      </c>
    </row>
    <row r="199" spans="1:48" ht="30" customHeight="1" x14ac:dyDescent="0.3">
      <c r="A199" s="14" t="s">
        <v>570</v>
      </c>
      <c r="B199" s="14" t="s">
        <v>571</v>
      </c>
      <c r="C199" s="14" t="s">
        <v>59</v>
      </c>
      <c r="D199" s="15">
        <v>12.8</v>
      </c>
      <c r="E199" s="16"/>
      <c r="F199" s="16">
        <f t="shared" si="26"/>
        <v>0</v>
      </c>
      <c r="G199" s="16"/>
      <c r="H199" s="16">
        <f t="shared" si="27"/>
        <v>0</v>
      </c>
      <c r="I199" s="16"/>
      <c r="J199" s="16">
        <f t="shared" si="28"/>
        <v>0</v>
      </c>
      <c r="K199" s="16">
        <f t="shared" si="29"/>
        <v>0</v>
      </c>
      <c r="L199" s="16">
        <f t="shared" si="30"/>
        <v>0</v>
      </c>
      <c r="M199" s="14"/>
      <c r="N199" s="2" t="s">
        <v>572</v>
      </c>
      <c r="O199" s="2" t="s">
        <v>53</v>
      </c>
      <c r="P199" s="2" t="s">
        <v>53</v>
      </c>
      <c r="Q199" s="2" t="s">
        <v>266</v>
      </c>
      <c r="R199" s="2" t="s">
        <v>61</v>
      </c>
      <c r="S199" s="2" t="s">
        <v>62</v>
      </c>
      <c r="T199" s="2" t="s">
        <v>62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53</v>
      </c>
      <c r="AS199" s="2" t="s">
        <v>53</v>
      </c>
      <c r="AT199" s="3"/>
      <c r="AU199" s="2" t="s">
        <v>573</v>
      </c>
      <c r="AV199" s="3">
        <v>143</v>
      </c>
    </row>
    <row r="200" spans="1:48" ht="30" customHeight="1" x14ac:dyDescent="0.3">
      <c r="A200" s="14" t="s">
        <v>574</v>
      </c>
      <c r="B200" s="14" t="s">
        <v>322</v>
      </c>
      <c r="C200" s="14" t="s">
        <v>59</v>
      </c>
      <c r="D200" s="15">
        <v>12.8</v>
      </c>
      <c r="E200" s="16"/>
      <c r="F200" s="16">
        <f t="shared" si="26"/>
        <v>0</v>
      </c>
      <c r="G200" s="16"/>
      <c r="H200" s="16">
        <f t="shared" si="27"/>
        <v>0</v>
      </c>
      <c r="I200" s="16"/>
      <c r="J200" s="16">
        <f t="shared" si="28"/>
        <v>0</v>
      </c>
      <c r="K200" s="16">
        <f t="shared" si="29"/>
        <v>0</v>
      </c>
      <c r="L200" s="16">
        <f t="shared" si="30"/>
        <v>0</v>
      </c>
      <c r="M200" s="14"/>
      <c r="N200" s="2" t="s">
        <v>575</v>
      </c>
      <c r="O200" s="2" t="s">
        <v>53</v>
      </c>
      <c r="P200" s="2" t="s">
        <v>53</v>
      </c>
      <c r="Q200" s="2" t="s">
        <v>266</v>
      </c>
      <c r="R200" s="2" t="s">
        <v>61</v>
      </c>
      <c r="S200" s="2" t="s">
        <v>62</v>
      </c>
      <c r="T200" s="2" t="s">
        <v>62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53</v>
      </c>
      <c r="AS200" s="2" t="s">
        <v>53</v>
      </c>
      <c r="AT200" s="3"/>
      <c r="AU200" s="2" t="s">
        <v>576</v>
      </c>
      <c r="AV200" s="3">
        <v>144</v>
      </c>
    </row>
    <row r="201" spans="1:48" ht="30" customHeight="1" x14ac:dyDescent="0.3">
      <c r="A201" s="15"/>
      <c r="B201" s="15"/>
      <c r="C201" s="15"/>
      <c r="D201" s="15"/>
      <c r="E201" s="16"/>
      <c r="F201" s="16"/>
      <c r="G201" s="16"/>
      <c r="H201" s="16"/>
      <c r="I201" s="16"/>
      <c r="J201" s="16"/>
      <c r="K201" s="16"/>
      <c r="L201" s="16"/>
      <c r="M201" s="15"/>
      <c r="Q201" s="1" t="s">
        <v>266</v>
      </c>
    </row>
    <row r="202" spans="1:48" ht="30" customHeight="1" x14ac:dyDescent="0.3">
      <c r="A202" s="14" t="s">
        <v>80</v>
      </c>
      <c r="B202" s="15"/>
      <c r="C202" s="15"/>
      <c r="D202" s="15"/>
      <c r="E202" s="16"/>
      <c r="F202" s="16">
        <f>SUMIF(Q94:Q201,"010203",F94:F201)</f>
        <v>0</v>
      </c>
      <c r="G202" s="16"/>
      <c r="H202" s="16">
        <f>SUMIF(Q94:Q201,"010203",H94:H201)</f>
        <v>0</v>
      </c>
      <c r="I202" s="16"/>
      <c r="J202" s="16">
        <f>SUMIF(Q94:Q201,"010203",J94:J201)</f>
        <v>0</v>
      </c>
      <c r="K202" s="16"/>
      <c r="L202" s="16">
        <f>SUMIF(Q94:Q201,"010203",L94:L201)</f>
        <v>0</v>
      </c>
      <c r="M202" s="15"/>
      <c r="N202" t="s">
        <v>81</v>
      </c>
    </row>
    <row r="203" spans="1:48" ht="30" customHeight="1" x14ac:dyDescent="0.3">
      <c r="A203" s="14" t="s">
        <v>577</v>
      </c>
      <c r="B203" s="14" t="s">
        <v>53</v>
      </c>
      <c r="C203" s="15"/>
      <c r="D203" s="15"/>
      <c r="E203" s="16"/>
      <c r="F203" s="16"/>
      <c r="G203" s="16"/>
      <c r="H203" s="16"/>
      <c r="I203" s="16"/>
      <c r="J203" s="16"/>
      <c r="K203" s="16"/>
      <c r="L203" s="16"/>
      <c r="M203" s="15"/>
      <c r="N203" s="3"/>
      <c r="O203" s="3"/>
      <c r="P203" s="3"/>
      <c r="Q203" s="2" t="s">
        <v>578</v>
      </c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</row>
    <row r="204" spans="1:48" ht="30" customHeight="1" x14ac:dyDescent="0.3">
      <c r="A204" s="14" t="s">
        <v>153</v>
      </c>
      <c r="B204" s="14" t="s">
        <v>53</v>
      </c>
      <c r="C204" s="14" t="s">
        <v>53</v>
      </c>
      <c r="D204" s="15"/>
      <c r="E204" s="16"/>
      <c r="F204" s="16">
        <f t="shared" ref="F204:F243" si="31">TRUNC(E204*D204, 0)</f>
        <v>0</v>
      </c>
      <c r="G204" s="16"/>
      <c r="H204" s="16">
        <f t="shared" ref="H204:H243" si="32">TRUNC(G204*D204, 0)</f>
        <v>0</v>
      </c>
      <c r="I204" s="16"/>
      <c r="J204" s="16">
        <f t="shared" ref="J204:J243" si="33">TRUNC(I204*D204, 0)</f>
        <v>0</v>
      </c>
      <c r="K204" s="16">
        <f t="shared" ref="K204:K243" si="34">TRUNC(E204+G204+I204, 0)</f>
        <v>0</v>
      </c>
      <c r="L204" s="16">
        <f t="shared" ref="L204:L243" si="35">TRUNC(F204+H204+J204, 0)</f>
        <v>0</v>
      </c>
      <c r="M204" s="14"/>
      <c r="N204" s="2" t="s">
        <v>53</v>
      </c>
      <c r="O204" s="2" t="s">
        <v>53</v>
      </c>
      <c r="P204" s="2" t="s">
        <v>53</v>
      </c>
      <c r="Q204" s="2" t="s">
        <v>578</v>
      </c>
      <c r="R204" s="2" t="s">
        <v>62</v>
      </c>
      <c r="S204" s="2" t="s">
        <v>62</v>
      </c>
      <c r="T204" s="2" t="s">
        <v>62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53</v>
      </c>
      <c r="AS204" s="2" t="s">
        <v>53</v>
      </c>
      <c r="AT204" s="3"/>
      <c r="AU204" s="2" t="s">
        <v>578</v>
      </c>
      <c r="AV204" s="3">
        <v>146</v>
      </c>
    </row>
    <row r="205" spans="1:48" ht="30" customHeight="1" x14ac:dyDescent="0.3">
      <c r="A205" s="14" t="s">
        <v>579</v>
      </c>
      <c r="B205" s="14" t="s">
        <v>580</v>
      </c>
      <c r="C205" s="14" t="s">
        <v>59</v>
      </c>
      <c r="D205" s="15">
        <v>161.5</v>
      </c>
      <c r="E205" s="16"/>
      <c r="F205" s="16">
        <f t="shared" si="31"/>
        <v>0</v>
      </c>
      <c r="G205" s="16"/>
      <c r="H205" s="16">
        <f t="shared" si="32"/>
        <v>0</v>
      </c>
      <c r="I205" s="16"/>
      <c r="J205" s="16">
        <f t="shared" si="33"/>
        <v>0</v>
      </c>
      <c r="K205" s="16">
        <f t="shared" si="34"/>
        <v>0</v>
      </c>
      <c r="L205" s="16">
        <f t="shared" si="35"/>
        <v>0</v>
      </c>
      <c r="M205" s="14"/>
      <c r="N205" s="2" t="s">
        <v>581</v>
      </c>
      <c r="O205" s="2" t="s">
        <v>53</v>
      </c>
      <c r="P205" s="2" t="s">
        <v>53</v>
      </c>
      <c r="Q205" s="2" t="s">
        <v>578</v>
      </c>
      <c r="R205" s="2" t="s">
        <v>61</v>
      </c>
      <c r="S205" s="2" t="s">
        <v>62</v>
      </c>
      <c r="T205" s="2" t="s">
        <v>62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53</v>
      </c>
      <c r="AS205" s="2" t="s">
        <v>53</v>
      </c>
      <c r="AT205" s="3"/>
      <c r="AU205" s="2" t="s">
        <v>582</v>
      </c>
      <c r="AV205" s="3">
        <v>147</v>
      </c>
    </row>
    <row r="206" spans="1:48" ht="30" customHeight="1" x14ac:dyDescent="0.3">
      <c r="A206" s="14" t="s">
        <v>583</v>
      </c>
      <c r="B206" s="14" t="s">
        <v>584</v>
      </c>
      <c r="C206" s="14" t="s">
        <v>59</v>
      </c>
      <c r="D206" s="15">
        <v>161.5</v>
      </c>
      <c r="E206" s="16"/>
      <c r="F206" s="16">
        <f t="shared" si="31"/>
        <v>0</v>
      </c>
      <c r="G206" s="16"/>
      <c r="H206" s="16">
        <f t="shared" si="32"/>
        <v>0</v>
      </c>
      <c r="I206" s="16"/>
      <c r="J206" s="16">
        <f t="shared" si="33"/>
        <v>0</v>
      </c>
      <c r="K206" s="16">
        <f t="shared" si="34"/>
        <v>0</v>
      </c>
      <c r="L206" s="16">
        <f t="shared" si="35"/>
        <v>0</v>
      </c>
      <c r="M206" s="14"/>
      <c r="N206" s="2" t="s">
        <v>585</v>
      </c>
      <c r="O206" s="2" t="s">
        <v>53</v>
      </c>
      <c r="P206" s="2" t="s">
        <v>53</v>
      </c>
      <c r="Q206" s="2" t="s">
        <v>578</v>
      </c>
      <c r="R206" s="2" t="s">
        <v>61</v>
      </c>
      <c r="S206" s="2" t="s">
        <v>62</v>
      </c>
      <c r="T206" s="2" t="s">
        <v>62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53</v>
      </c>
      <c r="AS206" s="2" t="s">
        <v>53</v>
      </c>
      <c r="AT206" s="3"/>
      <c r="AU206" s="2" t="s">
        <v>586</v>
      </c>
      <c r="AV206" s="3">
        <v>148</v>
      </c>
    </row>
    <row r="207" spans="1:48" ht="30" customHeight="1" x14ac:dyDescent="0.3">
      <c r="A207" s="14" t="s">
        <v>587</v>
      </c>
      <c r="B207" s="14" t="s">
        <v>588</v>
      </c>
      <c r="C207" s="14" t="s">
        <v>176</v>
      </c>
      <c r="D207" s="15">
        <v>4.0999999999999996</v>
      </c>
      <c r="E207" s="16"/>
      <c r="F207" s="16">
        <f t="shared" si="31"/>
        <v>0</v>
      </c>
      <c r="G207" s="16"/>
      <c r="H207" s="16">
        <f t="shared" si="32"/>
        <v>0</v>
      </c>
      <c r="I207" s="16"/>
      <c r="J207" s="16">
        <f t="shared" si="33"/>
        <v>0</v>
      </c>
      <c r="K207" s="16">
        <f t="shared" si="34"/>
        <v>0</v>
      </c>
      <c r="L207" s="16">
        <f t="shared" si="35"/>
        <v>0</v>
      </c>
      <c r="M207" s="14"/>
      <c r="N207" s="2" t="s">
        <v>589</v>
      </c>
      <c r="O207" s="2" t="s">
        <v>53</v>
      </c>
      <c r="P207" s="2" t="s">
        <v>53</v>
      </c>
      <c r="Q207" s="2" t="s">
        <v>578</v>
      </c>
      <c r="R207" s="2" t="s">
        <v>61</v>
      </c>
      <c r="S207" s="2" t="s">
        <v>62</v>
      </c>
      <c r="T207" s="2" t="s">
        <v>62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53</v>
      </c>
      <c r="AS207" s="2" t="s">
        <v>53</v>
      </c>
      <c r="AT207" s="3"/>
      <c r="AU207" s="2" t="s">
        <v>590</v>
      </c>
      <c r="AV207" s="3">
        <v>149</v>
      </c>
    </row>
    <row r="208" spans="1:48" ht="30" customHeight="1" x14ac:dyDescent="0.3">
      <c r="A208" s="14" t="s">
        <v>295</v>
      </c>
      <c r="B208" s="14" t="s">
        <v>53</v>
      </c>
      <c r="C208" s="14" t="s">
        <v>53</v>
      </c>
      <c r="D208" s="15"/>
      <c r="E208" s="16"/>
      <c r="F208" s="16">
        <f t="shared" si="31"/>
        <v>0</v>
      </c>
      <c r="G208" s="16"/>
      <c r="H208" s="16">
        <f t="shared" si="32"/>
        <v>0</v>
      </c>
      <c r="I208" s="16"/>
      <c r="J208" s="16">
        <f t="shared" si="33"/>
        <v>0</v>
      </c>
      <c r="K208" s="16">
        <f t="shared" si="34"/>
        <v>0</v>
      </c>
      <c r="L208" s="16">
        <f t="shared" si="35"/>
        <v>0</v>
      </c>
      <c r="M208" s="14"/>
      <c r="N208" s="2" t="s">
        <v>53</v>
      </c>
      <c r="O208" s="2" t="s">
        <v>53</v>
      </c>
      <c r="P208" s="2" t="s">
        <v>53</v>
      </c>
      <c r="Q208" s="2" t="s">
        <v>578</v>
      </c>
      <c r="R208" s="2" t="s">
        <v>62</v>
      </c>
      <c r="S208" s="2" t="s">
        <v>62</v>
      </c>
      <c r="T208" s="2" t="s">
        <v>62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53</v>
      </c>
      <c r="AS208" s="2" t="s">
        <v>53</v>
      </c>
      <c r="AT208" s="3"/>
      <c r="AU208" s="2" t="s">
        <v>578</v>
      </c>
      <c r="AV208" s="3">
        <v>150</v>
      </c>
    </row>
    <row r="209" spans="1:48" ht="30" customHeight="1" x14ac:dyDescent="0.3">
      <c r="A209" s="14" t="s">
        <v>591</v>
      </c>
      <c r="B209" s="14" t="s">
        <v>53</v>
      </c>
      <c r="C209" s="14" t="s">
        <v>53</v>
      </c>
      <c r="D209" s="15"/>
      <c r="E209" s="16"/>
      <c r="F209" s="16">
        <f t="shared" si="31"/>
        <v>0</v>
      </c>
      <c r="G209" s="16"/>
      <c r="H209" s="16">
        <f t="shared" si="32"/>
        <v>0</v>
      </c>
      <c r="I209" s="16"/>
      <c r="J209" s="16">
        <f t="shared" si="33"/>
        <v>0</v>
      </c>
      <c r="K209" s="16">
        <f t="shared" si="34"/>
        <v>0</v>
      </c>
      <c r="L209" s="16">
        <f t="shared" si="35"/>
        <v>0</v>
      </c>
      <c r="M209" s="14"/>
      <c r="N209" s="2" t="s">
        <v>53</v>
      </c>
      <c r="O209" s="2" t="s">
        <v>53</v>
      </c>
      <c r="P209" s="2" t="s">
        <v>53</v>
      </c>
      <c r="Q209" s="2" t="s">
        <v>578</v>
      </c>
      <c r="R209" s="2" t="s">
        <v>62</v>
      </c>
      <c r="S209" s="2" t="s">
        <v>62</v>
      </c>
      <c r="T209" s="2" t="s">
        <v>62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53</v>
      </c>
      <c r="AS209" s="2" t="s">
        <v>53</v>
      </c>
      <c r="AT209" s="3"/>
      <c r="AU209" s="2" t="s">
        <v>578</v>
      </c>
      <c r="AV209" s="3">
        <v>167</v>
      </c>
    </row>
    <row r="210" spans="1:48" ht="30" customHeight="1" x14ac:dyDescent="0.3">
      <c r="A210" s="14" t="s">
        <v>179</v>
      </c>
      <c r="B210" s="14" t="s">
        <v>592</v>
      </c>
      <c r="C210" s="14" t="s">
        <v>59</v>
      </c>
      <c r="D210" s="15">
        <v>109.9</v>
      </c>
      <c r="E210" s="16"/>
      <c r="F210" s="16">
        <f t="shared" si="31"/>
        <v>0</v>
      </c>
      <c r="G210" s="16"/>
      <c r="H210" s="16">
        <f t="shared" si="32"/>
        <v>0</v>
      </c>
      <c r="I210" s="16"/>
      <c r="J210" s="16">
        <f t="shared" si="33"/>
        <v>0</v>
      </c>
      <c r="K210" s="16">
        <f t="shared" si="34"/>
        <v>0</v>
      </c>
      <c r="L210" s="16">
        <f t="shared" si="35"/>
        <v>0</v>
      </c>
      <c r="M210" s="14"/>
      <c r="N210" s="2" t="s">
        <v>593</v>
      </c>
      <c r="O210" s="2" t="s">
        <v>53</v>
      </c>
      <c r="P210" s="2" t="s">
        <v>53</v>
      </c>
      <c r="Q210" s="2" t="s">
        <v>578</v>
      </c>
      <c r="R210" s="2" t="s">
        <v>61</v>
      </c>
      <c r="S210" s="2" t="s">
        <v>62</v>
      </c>
      <c r="T210" s="2" t="s">
        <v>62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53</v>
      </c>
      <c r="AS210" s="2" t="s">
        <v>53</v>
      </c>
      <c r="AT210" s="3"/>
      <c r="AU210" s="2" t="s">
        <v>594</v>
      </c>
      <c r="AV210" s="3">
        <v>151</v>
      </c>
    </row>
    <row r="211" spans="1:48" ht="30" customHeight="1" x14ac:dyDescent="0.3">
      <c r="A211" s="14" t="s">
        <v>179</v>
      </c>
      <c r="B211" s="14" t="s">
        <v>595</v>
      </c>
      <c r="C211" s="14" t="s">
        <v>59</v>
      </c>
      <c r="D211" s="15">
        <v>43.2</v>
      </c>
      <c r="E211" s="16"/>
      <c r="F211" s="16">
        <f t="shared" si="31"/>
        <v>0</v>
      </c>
      <c r="G211" s="16"/>
      <c r="H211" s="16">
        <f t="shared" si="32"/>
        <v>0</v>
      </c>
      <c r="I211" s="16"/>
      <c r="J211" s="16">
        <f t="shared" si="33"/>
        <v>0</v>
      </c>
      <c r="K211" s="16">
        <f t="shared" si="34"/>
        <v>0</v>
      </c>
      <c r="L211" s="16">
        <f t="shared" si="35"/>
        <v>0</v>
      </c>
      <c r="M211" s="14"/>
      <c r="N211" s="2" t="s">
        <v>596</v>
      </c>
      <c r="O211" s="2" t="s">
        <v>53</v>
      </c>
      <c r="P211" s="2" t="s">
        <v>53</v>
      </c>
      <c r="Q211" s="2" t="s">
        <v>578</v>
      </c>
      <c r="R211" s="2" t="s">
        <v>61</v>
      </c>
      <c r="S211" s="2" t="s">
        <v>62</v>
      </c>
      <c r="T211" s="2" t="s">
        <v>62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53</v>
      </c>
      <c r="AS211" s="2" t="s">
        <v>53</v>
      </c>
      <c r="AT211" s="3"/>
      <c r="AU211" s="2" t="s">
        <v>597</v>
      </c>
      <c r="AV211" s="3">
        <v>152</v>
      </c>
    </row>
    <row r="212" spans="1:48" ht="30" customHeight="1" x14ac:dyDescent="0.3">
      <c r="A212" s="14" t="s">
        <v>183</v>
      </c>
      <c r="B212" s="14" t="s">
        <v>184</v>
      </c>
      <c r="C212" s="14" t="s">
        <v>59</v>
      </c>
      <c r="D212" s="15">
        <v>153.1</v>
      </c>
      <c r="E212" s="16"/>
      <c r="F212" s="16">
        <f t="shared" si="31"/>
        <v>0</v>
      </c>
      <c r="G212" s="16"/>
      <c r="H212" s="16">
        <f t="shared" si="32"/>
        <v>0</v>
      </c>
      <c r="I212" s="16"/>
      <c r="J212" s="16">
        <f t="shared" si="33"/>
        <v>0</v>
      </c>
      <c r="K212" s="16">
        <f t="shared" si="34"/>
        <v>0</v>
      </c>
      <c r="L212" s="16">
        <f t="shared" si="35"/>
        <v>0</v>
      </c>
      <c r="M212" s="14"/>
      <c r="N212" s="2" t="s">
        <v>185</v>
      </c>
      <c r="O212" s="2" t="s">
        <v>53</v>
      </c>
      <c r="P212" s="2" t="s">
        <v>53</v>
      </c>
      <c r="Q212" s="2" t="s">
        <v>578</v>
      </c>
      <c r="R212" s="2" t="s">
        <v>61</v>
      </c>
      <c r="S212" s="2" t="s">
        <v>62</v>
      </c>
      <c r="T212" s="2" t="s">
        <v>62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53</v>
      </c>
      <c r="AS212" s="2" t="s">
        <v>53</v>
      </c>
      <c r="AT212" s="3"/>
      <c r="AU212" s="2" t="s">
        <v>598</v>
      </c>
      <c r="AV212" s="3">
        <v>153</v>
      </c>
    </row>
    <row r="213" spans="1:48" ht="30" customHeight="1" x14ac:dyDescent="0.3">
      <c r="A213" s="14" t="s">
        <v>187</v>
      </c>
      <c r="B213" s="14" t="s">
        <v>355</v>
      </c>
      <c r="C213" s="14" t="s">
        <v>59</v>
      </c>
      <c r="D213" s="15">
        <v>109.9</v>
      </c>
      <c r="E213" s="16"/>
      <c r="F213" s="16">
        <f t="shared" si="31"/>
        <v>0</v>
      </c>
      <c r="G213" s="16"/>
      <c r="H213" s="16">
        <f t="shared" si="32"/>
        <v>0</v>
      </c>
      <c r="I213" s="16"/>
      <c r="J213" s="16">
        <f t="shared" si="33"/>
        <v>0</v>
      </c>
      <c r="K213" s="16">
        <f t="shared" si="34"/>
        <v>0</v>
      </c>
      <c r="L213" s="16">
        <f t="shared" si="35"/>
        <v>0</v>
      </c>
      <c r="M213" s="14"/>
      <c r="N213" s="2" t="s">
        <v>356</v>
      </c>
      <c r="O213" s="2" t="s">
        <v>53</v>
      </c>
      <c r="P213" s="2" t="s">
        <v>53</v>
      </c>
      <c r="Q213" s="2" t="s">
        <v>578</v>
      </c>
      <c r="R213" s="2" t="s">
        <v>61</v>
      </c>
      <c r="S213" s="2" t="s">
        <v>62</v>
      </c>
      <c r="T213" s="2" t="s">
        <v>62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53</v>
      </c>
      <c r="AS213" s="2" t="s">
        <v>53</v>
      </c>
      <c r="AT213" s="3"/>
      <c r="AU213" s="2" t="s">
        <v>599</v>
      </c>
      <c r="AV213" s="3">
        <v>154</v>
      </c>
    </row>
    <row r="214" spans="1:48" ht="30" customHeight="1" x14ac:dyDescent="0.3">
      <c r="A214" s="14" t="s">
        <v>187</v>
      </c>
      <c r="B214" s="14" t="s">
        <v>188</v>
      </c>
      <c r="C214" s="14" t="s">
        <v>59</v>
      </c>
      <c r="D214" s="15">
        <v>43.2</v>
      </c>
      <c r="E214" s="16"/>
      <c r="F214" s="16">
        <f t="shared" si="31"/>
        <v>0</v>
      </c>
      <c r="G214" s="16"/>
      <c r="H214" s="16">
        <f t="shared" si="32"/>
        <v>0</v>
      </c>
      <c r="I214" s="16"/>
      <c r="J214" s="16">
        <f t="shared" si="33"/>
        <v>0</v>
      </c>
      <c r="K214" s="16">
        <f t="shared" si="34"/>
        <v>0</v>
      </c>
      <c r="L214" s="16">
        <f t="shared" si="35"/>
        <v>0</v>
      </c>
      <c r="M214" s="14"/>
      <c r="N214" s="2" t="s">
        <v>189</v>
      </c>
      <c r="O214" s="2" t="s">
        <v>53</v>
      </c>
      <c r="P214" s="2" t="s">
        <v>53</v>
      </c>
      <c r="Q214" s="2" t="s">
        <v>578</v>
      </c>
      <c r="R214" s="2" t="s">
        <v>61</v>
      </c>
      <c r="S214" s="2" t="s">
        <v>62</v>
      </c>
      <c r="T214" s="2" t="s">
        <v>62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53</v>
      </c>
      <c r="AS214" s="2" t="s">
        <v>53</v>
      </c>
      <c r="AT214" s="3"/>
      <c r="AU214" s="2" t="s">
        <v>600</v>
      </c>
      <c r="AV214" s="3">
        <v>155</v>
      </c>
    </row>
    <row r="215" spans="1:48" ht="30" customHeight="1" x14ac:dyDescent="0.3">
      <c r="A215" s="14" t="s">
        <v>217</v>
      </c>
      <c r="B215" s="14" t="s">
        <v>195</v>
      </c>
      <c r="C215" s="14" t="s">
        <v>176</v>
      </c>
      <c r="D215" s="15">
        <v>38.6</v>
      </c>
      <c r="E215" s="16"/>
      <c r="F215" s="16">
        <f t="shared" si="31"/>
        <v>0</v>
      </c>
      <c r="G215" s="16"/>
      <c r="H215" s="16">
        <f t="shared" si="32"/>
        <v>0</v>
      </c>
      <c r="I215" s="16"/>
      <c r="J215" s="16">
        <f t="shared" si="33"/>
        <v>0</v>
      </c>
      <c r="K215" s="16">
        <f t="shared" si="34"/>
        <v>0</v>
      </c>
      <c r="L215" s="16">
        <f t="shared" si="35"/>
        <v>0</v>
      </c>
      <c r="M215" s="14"/>
      <c r="N215" s="2" t="s">
        <v>218</v>
      </c>
      <c r="O215" s="2" t="s">
        <v>53</v>
      </c>
      <c r="P215" s="2" t="s">
        <v>53</v>
      </c>
      <c r="Q215" s="2" t="s">
        <v>578</v>
      </c>
      <c r="R215" s="2" t="s">
        <v>61</v>
      </c>
      <c r="S215" s="2" t="s">
        <v>62</v>
      </c>
      <c r="T215" s="2" t="s">
        <v>62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53</v>
      </c>
      <c r="AS215" s="2" t="s">
        <v>53</v>
      </c>
      <c r="AT215" s="3"/>
      <c r="AU215" s="2" t="s">
        <v>601</v>
      </c>
      <c r="AV215" s="3">
        <v>156</v>
      </c>
    </row>
    <row r="216" spans="1:48" ht="30" customHeight="1" x14ac:dyDescent="0.3">
      <c r="A216" s="14" t="s">
        <v>217</v>
      </c>
      <c r="B216" s="14" t="s">
        <v>223</v>
      </c>
      <c r="C216" s="14" t="s">
        <v>176</v>
      </c>
      <c r="D216" s="15">
        <v>12.5</v>
      </c>
      <c r="E216" s="16"/>
      <c r="F216" s="16">
        <f t="shared" si="31"/>
        <v>0</v>
      </c>
      <c r="G216" s="16"/>
      <c r="H216" s="16">
        <f t="shared" si="32"/>
        <v>0</v>
      </c>
      <c r="I216" s="16"/>
      <c r="J216" s="16">
        <f t="shared" si="33"/>
        <v>0</v>
      </c>
      <c r="K216" s="16">
        <f t="shared" si="34"/>
        <v>0</v>
      </c>
      <c r="L216" s="16">
        <f t="shared" si="35"/>
        <v>0</v>
      </c>
      <c r="M216" s="14"/>
      <c r="N216" s="2" t="s">
        <v>224</v>
      </c>
      <c r="O216" s="2" t="s">
        <v>53</v>
      </c>
      <c r="P216" s="2" t="s">
        <v>53</v>
      </c>
      <c r="Q216" s="2" t="s">
        <v>578</v>
      </c>
      <c r="R216" s="2" t="s">
        <v>61</v>
      </c>
      <c r="S216" s="2" t="s">
        <v>62</v>
      </c>
      <c r="T216" s="2" t="s">
        <v>62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53</v>
      </c>
      <c r="AS216" s="2" t="s">
        <v>53</v>
      </c>
      <c r="AT216" s="3"/>
      <c r="AU216" s="2" t="s">
        <v>602</v>
      </c>
      <c r="AV216" s="3">
        <v>157</v>
      </c>
    </row>
    <row r="217" spans="1:48" ht="30" customHeight="1" x14ac:dyDescent="0.3">
      <c r="A217" s="14" t="s">
        <v>217</v>
      </c>
      <c r="B217" s="14" t="s">
        <v>235</v>
      </c>
      <c r="C217" s="14" t="s">
        <v>176</v>
      </c>
      <c r="D217" s="15">
        <v>2.6</v>
      </c>
      <c r="E217" s="16"/>
      <c r="F217" s="16">
        <f t="shared" si="31"/>
        <v>0</v>
      </c>
      <c r="G217" s="16"/>
      <c r="H217" s="16">
        <f t="shared" si="32"/>
        <v>0</v>
      </c>
      <c r="I217" s="16"/>
      <c r="J217" s="16">
        <f t="shared" si="33"/>
        <v>0</v>
      </c>
      <c r="K217" s="16">
        <f t="shared" si="34"/>
        <v>0</v>
      </c>
      <c r="L217" s="16">
        <f t="shared" si="35"/>
        <v>0</v>
      </c>
      <c r="M217" s="14"/>
      <c r="N217" s="2" t="s">
        <v>236</v>
      </c>
      <c r="O217" s="2" t="s">
        <v>53</v>
      </c>
      <c r="P217" s="2" t="s">
        <v>53</v>
      </c>
      <c r="Q217" s="2" t="s">
        <v>578</v>
      </c>
      <c r="R217" s="2" t="s">
        <v>61</v>
      </c>
      <c r="S217" s="2" t="s">
        <v>62</v>
      </c>
      <c r="T217" s="2" t="s">
        <v>62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53</v>
      </c>
      <c r="AS217" s="2" t="s">
        <v>53</v>
      </c>
      <c r="AT217" s="3"/>
      <c r="AU217" s="2" t="s">
        <v>603</v>
      </c>
      <c r="AV217" s="3">
        <v>158</v>
      </c>
    </row>
    <row r="218" spans="1:48" ht="30" customHeight="1" x14ac:dyDescent="0.3">
      <c r="A218" s="14" t="s">
        <v>247</v>
      </c>
      <c r="B218" s="14" t="s">
        <v>248</v>
      </c>
      <c r="C218" s="14" t="s">
        <v>59</v>
      </c>
      <c r="D218" s="15">
        <v>12.9</v>
      </c>
      <c r="E218" s="16"/>
      <c r="F218" s="16">
        <f t="shared" si="31"/>
        <v>0</v>
      </c>
      <c r="G218" s="16"/>
      <c r="H218" s="16">
        <f t="shared" si="32"/>
        <v>0</v>
      </c>
      <c r="I218" s="16"/>
      <c r="J218" s="16">
        <f t="shared" si="33"/>
        <v>0</v>
      </c>
      <c r="K218" s="16">
        <f t="shared" si="34"/>
        <v>0</v>
      </c>
      <c r="L218" s="16">
        <f t="shared" si="35"/>
        <v>0</v>
      </c>
      <c r="M218" s="14"/>
      <c r="N218" s="2" t="s">
        <v>249</v>
      </c>
      <c r="O218" s="2" t="s">
        <v>53</v>
      </c>
      <c r="P218" s="2" t="s">
        <v>53</v>
      </c>
      <c r="Q218" s="2" t="s">
        <v>578</v>
      </c>
      <c r="R218" s="2" t="s">
        <v>61</v>
      </c>
      <c r="S218" s="2" t="s">
        <v>62</v>
      </c>
      <c r="T218" s="2" t="s">
        <v>62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53</v>
      </c>
      <c r="AS218" s="2" t="s">
        <v>53</v>
      </c>
      <c r="AT218" s="3"/>
      <c r="AU218" s="2" t="s">
        <v>604</v>
      </c>
      <c r="AV218" s="3">
        <v>159</v>
      </c>
    </row>
    <row r="219" spans="1:48" ht="30" customHeight="1" x14ac:dyDescent="0.3">
      <c r="A219" s="14" t="s">
        <v>259</v>
      </c>
      <c r="B219" s="14" t="s">
        <v>53</v>
      </c>
      <c r="C219" s="14" t="s">
        <v>59</v>
      </c>
      <c r="D219" s="15">
        <v>13.8</v>
      </c>
      <c r="E219" s="16"/>
      <c r="F219" s="16">
        <f t="shared" si="31"/>
        <v>0</v>
      </c>
      <c r="G219" s="16"/>
      <c r="H219" s="16">
        <f t="shared" si="32"/>
        <v>0</v>
      </c>
      <c r="I219" s="16"/>
      <c r="J219" s="16">
        <f t="shared" si="33"/>
        <v>0</v>
      </c>
      <c r="K219" s="16">
        <f t="shared" si="34"/>
        <v>0</v>
      </c>
      <c r="L219" s="16">
        <f t="shared" si="35"/>
        <v>0</v>
      </c>
      <c r="M219" s="14"/>
      <c r="N219" s="2" t="s">
        <v>260</v>
      </c>
      <c r="O219" s="2" t="s">
        <v>53</v>
      </c>
      <c r="P219" s="2" t="s">
        <v>53</v>
      </c>
      <c r="Q219" s="2" t="s">
        <v>578</v>
      </c>
      <c r="R219" s="2" t="s">
        <v>61</v>
      </c>
      <c r="S219" s="2" t="s">
        <v>62</v>
      </c>
      <c r="T219" s="2" t="s">
        <v>62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53</v>
      </c>
      <c r="AS219" s="2" t="s">
        <v>53</v>
      </c>
      <c r="AT219" s="3"/>
      <c r="AU219" s="2" t="s">
        <v>605</v>
      </c>
      <c r="AV219" s="3">
        <v>160</v>
      </c>
    </row>
    <row r="220" spans="1:48" ht="30" customHeight="1" x14ac:dyDescent="0.3">
      <c r="A220" s="14" t="s">
        <v>606</v>
      </c>
      <c r="B220" s="14" t="s">
        <v>53</v>
      </c>
      <c r="C220" s="14" t="s">
        <v>53</v>
      </c>
      <c r="D220" s="15"/>
      <c r="E220" s="16"/>
      <c r="F220" s="16">
        <f t="shared" si="31"/>
        <v>0</v>
      </c>
      <c r="G220" s="16"/>
      <c r="H220" s="16">
        <f t="shared" si="32"/>
        <v>0</v>
      </c>
      <c r="I220" s="16"/>
      <c r="J220" s="16">
        <f t="shared" si="33"/>
        <v>0</v>
      </c>
      <c r="K220" s="16">
        <f t="shared" si="34"/>
        <v>0</v>
      </c>
      <c r="L220" s="16">
        <f t="shared" si="35"/>
        <v>0</v>
      </c>
      <c r="M220" s="14"/>
      <c r="N220" s="2" t="s">
        <v>53</v>
      </c>
      <c r="O220" s="2" t="s">
        <v>53</v>
      </c>
      <c r="P220" s="2" t="s">
        <v>53</v>
      </c>
      <c r="Q220" s="2" t="s">
        <v>578</v>
      </c>
      <c r="R220" s="2" t="s">
        <v>62</v>
      </c>
      <c r="S220" s="2" t="s">
        <v>62</v>
      </c>
      <c r="T220" s="2" t="s">
        <v>62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53</v>
      </c>
      <c r="AS220" s="2" t="s">
        <v>53</v>
      </c>
      <c r="AT220" s="3"/>
      <c r="AU220" s="2" t="s">
        <v>578</v>
      </c>
      <c r="AV220" s="3">
        <v>168</v>
      </c>
    </row>
    <row r="221" spans="1:48" ht="30" customHeight="1" x14ac:dyDescent="0.3">
      <c r="A221" s="14" t="s">
        <v>335</v>
      </c>
      <c r="B221" s="14" t="s">
        <v>336</v>
      </c>
      <c r="C221" s="14" t="s">
        <v>59</v>
      </c>
      <c r="D221" s="15">
        <v>8.1999999999999993</v>
      </c>
      <c r="E221" s="16"/>
      <c r="F221" s="16">
        <f t="shared" si="31"/>
        <v>0</v>
      </c>
      <c r="G221" s="16"/>
      <c r="H221" s="16">
        <f t="shared" si="32"/>
        <v>0</v>
      </c>
      <c r="I221" s="16"/>
      <c r="J221" s="16">
        <f t="shared" si="33"/>
        <v>0</v>
      </c>
      <c r="K221" s="16">
        <f t="shared" si="34"/>
        <v>0</v>
      </c>
      <c r="L221" s="16">
        <f t="shared" si="35"/>
        <v>0</v>
      </c>
      <c r="M221" s="14"/>
      <c r="N221" s="2" t="s">
        <v>337</v>
      </c>
      <c r="O221" s="2" t="s">
        <v>53</v>
      </c>
      <c r="P221" s="2" t="s">
        <v>53</v>
      </c>
      <c r="Q221" s="2" t="s">
        <v>578</v>
      </c>
      <c r="R221" s="2" t="s">
        <v>61</v>
      </c>
      <c r="S221" s="2" t="s">
        <v>62</v>
      </c>
      <c r="T221" s="2" t="s">
        <v>62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53</v>
      </c>
      <c r="AS221" s="2" t="s">
        <v>53</v>
      </c>
      <c r="AT221" s="3"/>
      <c r="AU221" s="2" t="s">
        <v>607</v>
      </c>
      <c r="AV221" s="3">
        <v>161</v>
      </c>
    </row>
    <row r="222" spans="1:48" ht="30" customHeight="1" x14ac:dyDescent="0.3">
      <c r="A222" s="14" t="s">
        <v>608</v>
      </c>
      <c r="B222" s="14" t="s">
        <v>336</v>
      </c>
      <c r="C222" s="14" t="s">
        <v>59</v>
      </c>
      <c r="D222" s="15">
        <v>8.1999999999999993</v>
      </c>
      <c r="E222" s="16"/>
      <c r="F222" s="16">
        <f t="shared" si="31"/>
        <v>0</v>
      </c>
      <c r="G222" s="16"/>
      <c r="H222" s="16">
        <f t="shared" si="32"/>
        <v>0</v>
      </c>
      <c r="I222" s="16"/>
      <c r="J222" s="16">
        <f t="shared" si="33"/>
        <v>0</v>
      </c>
      <c r="K222" s="16">
        <f t="shared" si="34"/>
        <v>0</v>
      </c>
      <c r="L222" s="16">
        <f t="shared" si="35"/>
        <v>0</v>
      </c>
      <c r="M222" s="14"/>
      <c r="N222" s="2" t="s">
        <v>609</v>
      </c>
      <c r="O222" s="2" t="s">
        <v>53</v>
      </c>
      <c r="P222" s="2" t="s">
        <v>53</v>
      </c>
      <c r="Q222" s="2" t="s">
        <v>578</v>
      </c>
      <c r="R222" s="2" t="s">
        <v>61</v>
      </c>
      <c r="S222" s="2" t="s">
        <v>62</v>
      </c>
      <c r="T222" s="2" t="s">
        <v>62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53</v>
      </c>
      <c r="AS222" s="2" t="s">
        <v>53</v>
      </c>
      <c r="AT222" s="3"/>
      <c r="AU222" s="2" t="s">
        <v>610</v>
      </c>
      <c r="AV222" s="3">
        <v>162</v>
      </c>
    </row>
    <row r="223" spans="1:48" ht="30" customHeight="1" x14ac:dyDescent="0.3">
      <c r="A223" s="14" t="s">
        <v>611</v>
      </c>
      <c r="B223" s="14" t="s">
        <v>612</v>
      </c>
      <c r="C223" s="14" t="s">
        <v>176</v>
      </c>
      <c r="D223" s="15">
        <v>3.2</v>
      </c>
      <c r="E223" s="16"/>
      <c r="F223" s="16">
        <f t="shared" si="31"/>
        <v>0</v>
      </c>
      <c r="G223" s="16"/>
      <c r="H223" s="16">
        <f t="shared" si="32"/>
        <v>0</v>
      </c>
      <c r="I223" s="16"/>
      <c r="J223" s="16">
        <f t="shared" si="33"/>
        <v>0</v>
      </c>
      <c r="K223" s="16">
        <f t="shared" si="34"/>
        <v>0</v>
      </c>
      <c r="L223" s="16">
        <f t="shared" si="35"/>
        <v>0</v>
      </c>
      <c r="M223" s="14"/>
      <c r="N223" s="2" t="s">
        <v>613</v>
      </c>
      <c r="O223" s="2" t="s">
        <v>53</v>
      </c>
      <c r="P223" s="2" t="s">
        <v>53</v>
      </c>
      <c r="Q223" s="2" t="s">
        <v>578</v>
      </c>
      <c r="R223" s="2" t="s">
        <v>61</v>
      </c>
      <c r="S223" s="2" t="s">
        <v>62</v>
      </c>
      <c r="T223" s="2" t="s">
        <v>62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53</v>
      </c>
      <c r="AS223" s="2" t="s">
        <v>53</v>
      </c>
      <c r="AT223" s="3"/>
      <c r="AU223" s="2" t="s">
        <v>614</v>
      </c>
      <c r="AV223" s="3">
        <v>163</v>
      </c>
    </row>
    <row r="224" spans="1:48" ht="30" customHeight="1" x14ac:dyDescent="0.3">
      <c r="A224" s="14" t="s">
        <v>615</v>
      </c>
      <c r="B224" s="14" t="s">
        <v>53</v>
      </c>
      <c r="C224" s="14" t="s">
        <v>53</v>
      </c>
      <c r="D224" s="15"/>
      <c r="E224" s="16"/>
      <c r="F224" s="16">
        <f t="shared" si="31"/>
        <v>0</v>
      </c>
      <c r="G224" s="16"/>
      <c r="H224" s="16">
        <f t="shared" si="32"/>
        <v>0</v>
      </c>
      <c r="I224" s="16"/>
      <c r="J224" s="16">
        <f t="shared" si="33"/>
        <v>0</v>
      </c>
      <c r="K224" s="16">
        <f t="shared" si="34"/>
        <v>0</v>
      </c>
      <c r="L224" s="16">
        <f t="shared" si="35"/>
        <v>0</v>
      </c>
      <c r="M224" s="14"/>
      <c r="N224" s="2" t="s">
        <v>53</v>
      </c>
      <c r="O224" s="2" t="s">
        <v>53</v>
      </c>
      <c r="P224" s="2" t="s">
        <v>53</v>
      </c>
      <c r="Q224" s="2" t="s">
        <v>578</v>
      </c>
      <c r="R224" s="2" t="s">
        <v>62</v>
      </c>
      <c r="S224" s="2" t="s">
        <v>62</v>
      </c>
      <c r="T224" s="2" t="s">
        <v>62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53</v>
      </c>
      <c r="AS224" s="2" t="s">
        <v>53</v>
      </c>
      <c r="AT224" s="3"/>
      <c r="AU224" s="2" t="s">
        <v>578</v>
      </c>
      <c r="AV224" s="3">
        <v>169</v>
      </c>
    </row>
    <row r="225" spans="1:48" ht="30" customHeight="1" x14ac:dyDescent="0.3">
      <c r="A225" s="14" t="s">
        <v>616</v>
      </c>
      <c r="B225" s="14" t="s">
        <v>53</v>
      </c>
      <c r="C225" s="14" t="s">
        <v>59</v>
      </c>
      <c r="D225" s="15">
        <v>9.6</v>
      </c>
      <c r="E225" s="16"/>
      <c r="F225" s="16">
        <f t="shared" si="31"/>
        <v>0</v>
      </c>
      <c r="G225" s="16"/>
      <c r="H225" s="16">
        <f t="shared" si="32"/>
        <v>0</v>
      </c>
      <c r="I225" s="16"/>
      <c r="J225" s="16">
        <f t="shared" si="33"/>
        <v>0</v>
      </c>
      <c r="K225" s="16">
        <f t="shared" si="34"/>
        <v>0</v>
      </c>
      <c r="L225" s="16">
        <f t="shared" si="35"/>
        <v>0</v>
      </c>
      <c r="M225" s="14"/>
      <c r="N225" s="2" t="s">
        <v>617</v>
      </c>
      <c r="O225" s="2" t="s">
        <v>53</v>
      </c>
      <c r="P225" s="2" t="s">
        <v>53</v>
      </c>
      <c r="Q225" s="2" t="s">
        <v>578</v>
      </c>
      <c r="R225" s="2" t="s">
        <v>61</v>
      </c>
      <c r="S225" s="2" t="s">
        <v>62</v>
      </c>
      <c r="T225" s="2" t="s">
        <v>62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53</v>
      </c>
      <c r="AS225" s="2" t="s">
        <v>53</v>
      </c>
      <c r="AT225" s="3"/>
      <c r="AU225" s="2" t="s">
        <v>618</v>
      </c>
      <c r="AV225" s="3">
        <v>164</v>
      </c>
    </row>
    <row r="226" spans="1:48" ht="30" customHeight="1" x14ac:dyDescent="0.3">
      <c r="A226" s="14" t="s">
        <v>619</v>
      </c>
      <c r="B226" s="14" t="s">
        <v>53</v>
      </c>
      <c r="C226" s="14" t="s">
        <v>59</v>
      </c>
      <c r="D226" s="15">
        <v>5.5</v>
      </c>
      <c r="E226" s="16"/>
      <c r="F226" s="16">
        <f t="shared" si="31"/>
        <v>0</v>
      </c>
      <c r="G226" s="16"/>
      <c r="H226" s="16">
        <f t="shared" si="32"/>
        <v>0</v>
      </c>
      <c r="I226" s="16"/>
      <c r="J226" s="16">
        <f t="shared" si="33"/>
        <v>0</v>
      </c>
      <c r="K226" s="16">
        <f t="shared" si="34"/>
        <v>0</v>
      </c>
      <c r="L226" s="16">
        <f t="shared" si="35"/>
        <v>0</v>
      </c>
      <c r="M226" s="14"/>
      <c r="N226" s="2" t="s">
        <v>620</v>
      </c>
      <c r="O226" s="2" t="s">
        <v>53</v>
      </c>
      <c r="P226" s="2" t="s">
        <v>53</v>
      </c>
      <c r="Q226" s="2" t="s">
        <v>578</v>
      </c>
      <c r="R226" s="2" t="s">
        <v>61</v>
      </c>
      <c r="S226" s="2" t="s">
        <v>62</v>
      </c>
      <c r="T226" s="2" t="s">
        <v>62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53</v>
      </c>
      <c r="AS226" s="2" t="s">
        <v>53</v>
      </c>
      <c r="AT226" s="3"/>
      <c r="AU226" s="2" t="s">
        <v>621</v>
      </c>
      <c r="AV226" s="3">
        <v>165</v>
      </c>
    </row>
    <row r="227" spans="1:48" ht="30" customHeight="1" x14ac:dyDescent="0.3">
      <c r="A227" s="14" t="s">
        <v>587</v>
      </c>
      <c r="B227" s="14" t="s">
        <v>622</v>
      </c>
      <c r="C227" s="14" t="s">
        <v>176</v>
      </c>
      <c r="D227" s="15">
        <v>15.6</v>
      </c>
      <c r="E227" s="16"/>
      <c r="F227" s="16">
        <f t="shared" si="31"/>
        <v>0</v>
      </c>
      <c r="G227" s="16"/>
      <c r="H227" s="16">
        <f t="shared" si="32"/>
        <v>0</v>
      </c>
      <c r="I227" s="16"/>
      <c r="J227" s="16">
        <f t="shared" si="33"/>
        <v>0</v>
      </c>
      <c r="K227" s="16">
        <f t="shared" si="34"/>
        <v>0</v>
      </c>
      <c r="L227" s="16">
        <f t="shared" si="35"/>
        <v>0</v>
      </c>
      <c r="M227" s="14"/>
      <c r="N227" s="2" t="s">
        <v>623</v>
      </c>
      <c r="O227" s="2" t="s">
        <v>53</v>
      </c>
      <c r="P227" s="2" t="s">
        <v>53</v>
      </c>
      <c r="Q227" s="2" t="s">
        <v>578</v>
      </c>
      <c r="R227" s="2" t="s">
        <v>61</v>
      </c>
      <c r="S227" s="2" t="s">
        <v>62</v>
      </c>
      <c r="T227" s="2" t="s">
        <v>62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53</v>
      </c>
      <c r="AS227" s="2" t="s">
        <v>53</v>
      </c>
      <c r="AT227" s="3"/>
      <c r="AU227" s="2" t="s">
        <v>624</v>
      </c>
      <c r="AV227" s="3">
        <v>166</v>
      </c>
    </row>
    <row r="228" spans="1:48" ht="30" customHeight="1" x14ac:dyDescent="0.3">
      <c r="A228" s="14" t="s">
        <v>335</v>
      </c>
      <c r="B228" s="14" t="s">
        <v>336</v>
      </c>
      <c r="C228" s="14" t="s">
        <v>59</v>
      </c>
      <c r="D228" s="15">
        <v>32.1</v>
      </c>
      <c r="E228" s="16"/>
      <c r="F228" s="16">
        <f t="shared" si="31"/>
        <v>0</v>
      </c>
      <c r="G228" s="16"/>
      <c r="H228" s="16">
        <f t="shared" si="32"/>
        <v>0</v>
      </c>
      <c r="I228" s="16"/>
      <c r="J228" s="16">
        <f t="shared" si="33"/>
        <v>0</v>
      </c>
      <c r="K228" s="16">
        <f t="shared" si="34"/>
        <v>0</v>
      </c>
      <c r="L228" s="16">
        <f t="shared" si="35"/>
        <v>0</v>
      </c>
      <c r="M228" s="14"/>
      <c r="N228" s="2" t="s">
        <v>358</v>
      </c>
      <c r="O228" s="2" t="s">
        <v>53</v>
      </c>
      <c r="P228" s="2" t="s">
        <v>53</v>
      </c>
      <c r="Q228" s="2" t="s">
        <v>578</v>
      </c>
      <c r="R228" s="2" t="s">
        <v>61</v>
      </c>
      <c r="S228" s="2" t="s">
        <v>62</v>
      </c>
      <c r="T228" s="2" t="s">
        <v>62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53</v>
      </c>
      <c r="AS228" s="2" t="s">
        <v>53</v>
      </c>
      <c r="AT228" s="3"/>
      <c r="AU228" s="2" t="s">
        <v>625</v>
      </c>
      <c r="AV228" s="3">
        <v>170</v>
      </c>
    </row>
    <row r="229" spans="1:48" ht="30" customHeight="1" x14ac:dyDescent="0.3">
      <c r="A229" s="14" t="s">
        <v>608</v>
      </c>
      <c r="B229" s="14" t="s">
        <v>336</v>
      </c>
      <c r="C229" s="14" t="s">
        <v>59</v>
      </c>
      <c r="D229" s="15">
        <v>32.1</v>
      </c>
      <c r="E229" s="16"/>
      <c r="F229" s="16">
        <f t="shared" si="31"/>
        <v>0</v>
      </c>
      <c r="G229" s="16"/>
      <c r="H229" s="16">
        <f t="shared" si="32"/>
        <v>0</v>
      </c>
      <c r="I229" s="16"/>
      <c r="J229" s="16">
        <f t="shared" si="33"/>
        <v>0</v>
      </c>
      <c r="K229" s="16">
        <f t="shared" si="34"/>
        <v>0</v>
      </c>
      <c r="L229" s="16">
        <f t="shared" si="35"/>
        <v>0</v>
      </c>
      <c r="M229" s="14"/>
      <c r="N229" s="2" t="s">
        <v>626</v>
      </c>
      <c r="O229" s="2" t="s">
        <v>53</v>
      </c>
      <c r="P229" s="2" t="s">
        <v>53</v>
      </c>
      <c r="Q229" s="2" t="s">
        <v>578</v>
      </c>
      <c r="R229" s="2" t="s">
        <v>61</v>
      </c>
      <c r="S229" s="2" t="s">
        <v>62</v>
      </c>
      <c r="T229" s="2" t="s">
        <v>62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53</v>
      </c>
      <c r="AS229" s="2" t="s">
        <v>53</v>
      </c>
      <c r="AT229" s="3"/>
      <c r="AU229" s="2" t="s">
        <v>627</v>
      </c>
      <c r="AV229" s="3">
        <v>171</v>
      </c>
    </row>
    <row r="230" spans="1:48" ht="30" customHeight="1" x14ac:dyDescent="0.3">
      <c r="A230" s="14" t="s">
        <v>611</v>
      </c>
      <c r="B230" s="14" t="s">
        <v>612</v>
      </c>
      <c r="C230" s="14" t="s">
        <v>176</v>
      </c>
      <c r="D230" s="15">
        <v>12.4</v>
      </c>
      <c r="E230" s="16"/>
      <c r="F230" s="16">
        <f t="shared" si="31"/>
        <v>0</v>
      </c>
      <c r="G230" s="16"/>
      <c r="H230" s="16">
        <f t="shared" si="32"/>
        <v>0</v>
      </c>
      <c r="I230" s="16"/>
      <c r="J230" s="16">
        <f t="shared" si="33"/>
        <v>0</v>
      </c>
      <c r="K230" s="16">
        <f t="shared" si="34"/>
        <v>0</v>
      </c>
      <c r="L230" s="16">
        <f t="shared" si="35"/>
        <v>0</v>
      </c>
      <c r="M230" s="14"/>
      <c r="N230" s="2" t="s">
        <v>628</v>
      </c>
      <c r="O230" s="2" t="s">
        <v>53</v>
      </c>
      <c r="P230" s="2" t="s">
        <v>53</v>
      </c>
      <c r="Q230" s="2" t="s">
        <v>578</v>
      </c>
      <c r="R230" s="2" t="s">
        <v>61</v>
      </c>
      <c r="S230" s="2" t="s">
        <v>62</v>
      </c>
      <c r="T230" s="2" t="s">
        <v>62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53</v>
      </c>
      <c r="AS230" s="2" t="s">
        <v>53</v>
      </c>
      <c r="AT230" s="3"/>
      <c r="AU230" s="2" t="s">
        <v>629</v>
      </c>
      <c r="AV230" s="3">
        <v>172</v>
      </c>
    </row>
    <row r="231" spans="1:48" ht="30" customHeight="1" x14ac:dyDescent="0.3">
      <c r="A231" s="14" t="s">
        <v>630</v>
      </c>
      <c r="B231" s="14" t="s">
        <v>53</v>
      </c>
      <c r="C231" s="14" t="s">
        <v>53</v>
      </c>
      <c r="D231" s="15"/>
      <c r="E231" s="16"/>
      <c r="F231" s="16">
        <f t="shared" si="31"/>
        <v>0</v>
      </c>
      <c r="G231" s="16"/>
      <c r="H231" s="16">
        <f t="shared" si="32"/>
        <v>0</v>
      </c>
      <c r="I231" s="16"/>
      <c r="J231" s="16">
        <f t="shared" si="33"/>
        <v>0</v>
      </c>
      <c r="K231" s="16">
        <f t="shared" si="34"/>
        <v>0</v>
      </c>
      <c r="L231" s="16">
        <f t="shared" si="35"/>
        <v>0</v>
      </c>
      <c r="M231" s="14"/>
      <c r="N231" s="2" t="s">
        <v>53</v>
      </c>
      <c r="O231" s="2" t="s">
        <v>53</v>
      </c>
      <c r="P231" s="2" t="s">
        <v>53</v>
      </c>
      <c r="Q231" s="2" t="s">
        <v>578</v>
      </c>
      <c r="R231" s="2" t="s">
        <v>62</v>
      </c>
      <c r="S231" s="2" t="s">
        <v>62</v>
      </c>
      <c r="T231" s="2" t="s">
        <v>62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53</v>
      </c>
      <c r="AS231" s="2" t="s">
        <v>53</v>
      </c>
      <c r="AT231" s="3"/>
      <c r="AU231" s="2" t="s">
        <v>578</v>
      </c>
      <c r="AV231" s="3">
        <v>176</v>
      </c>
    </row>
    <row r="232" spans="1:48" ht="30" customHeight="1" x14ac:dyDescent="0.3">
      <c r="A232" s="14" t="s">
        <v>335</v>
      </c>
      <c r="B232" s="14" t="s">
        <v>336</v>
      </c>
      <c r="C232" s="14" t="s">
        <v>59</v>
      </c>
      <c r="D232" s="15">
        <v>102.4</v>
      </c>
      <c r="E232" s="16"/>
      <c r="F232" s="16">
        <f t="shared" si="31"/>
        <v>0</v>
      </c>
      <c r="G232" s="16"/>
      <c r="H232" s="16">
        <f t="shared" si="32"/>
        <v>0</v>
      </c>
      <c r="I232" s="16"/>
      <c r="J232" s="16">
        <f t="shared" si="33"/>
        <v>0</v>
      </c>
      <c r="K232" s="16">
        <f t="shared" si="34"/>
        <v>0</v>
      </c>
      <c r="L232" s="16">
        <f t="shared" si="35"/>
        <v>0</v>
      </c>
      <c r="M232" s="14"/>
      <c r="N232" s="2" t="s">
        <v>379</v>
      </c>
      <c r="O232" s="2" t="s">
        <v>53</v>
      </c>
      <c r="P232" s="2" t="s">
        <v>53</v>
      </c>
      <c r="Q232" s="2" t="s">
        <v>578</v>
      </c>
      <c r="R232" s="2" t="s">
        <v>61</v>
      </c>
      <c r="S232" s="2" t="s">
        <v>62</v>
      </c>
      <c r="T232" s="2" t="s">
        <v>62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53</v>
      </c>
      <c r="AS232" s="2" t="s">
        <v>53</v>
      </c>
      <c r="AT232" s="3"/>
      <c r="AU232" s="2" t="s">
        <v>631</v>
      </c>
      <c r="AV232" s="3">
        <v>173</v>
      </c>
    </row>
    <row r="233" spans="1:48" ht="30" customHeight="1" x14ac:dyDescent="0.3">
      <c r="A233" s="14" t="s">
        <v>339</v>
      </c>
      <c r="B233" s="14" t="s">
        <v>336</v>
      </c>
      <c r="C233" s="14" t="s">
        <v>59</v>
      </c>
      <c r="D233" s="15">
        <v>102.4</v>
      </c>
      <c r="E233" s="16"/>
      <c r="F233" s="16">
        <f t="shared" si="31"/>
        <v>0</v>
      </c>
      <c r="G233" s="16"/>
      <c r="H233" s="16">
        <f t="shared" si="32"/>
        <v>0</v>
      </c>
      <c r="I233" s="16"/>
      <c r="J233" s="16">
        <f t="shared" si="33"/>
        <v>0</v>
      </c>
      <c r="K233" s="16">
        <f t="shared" si="34"/>
        <v>0</v>
      </c>
      <c r="L233" s="16">
        <f t="shared" si="35"/>
        <v>0</v>
      </c>
      <c r="M233" s="14"/>
      <c r="N233" s="2" t="s">
        <v>340</v>
      </c>
      <c r="O233" s="2" t="s">
        <v>53</v>
      </c>
      <c r="P233" s="2" t="s">
        <v>53</v>
      </c>
      <c r="Q233" s="2" t="s">
        <v>578</v>
      </c>
      <c r="R233" s="2" t="s">
        <v>61</v>
      </c>
      <c r="S233" s="2" t="s">
        <v>62</v>
      </c>
      <c r="T233" s="2" t="s">
        <v>62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53</v>
      </c>
      <c r="AS233" s="2" t="s">
        <v>53</v>
      </c>
      <c r="AT233" s="3"/>
      <c r="AU233" s="2" t="s">
        <v>632</v>
      </c>
      <c r="AV233" s="3">
        <v>174</v>
      </c>
    </row>
    <row r="234" spans="1:48" ht="30" customHeight="1" x14ac:dyDescent="0.3">
      <c r="A234" s="14" t="s">
        <v>611</v>
      </c>
      <c r="B234" s="14" t="s">
        <v>612</v>
      </c>
      <c r="C234" s="14" t="s">
        <v>176</v>
      </c>
      <c r="D234" s="15">
        <v>39.4</v>
      </c>
      <c r="E234" s="16"/>
      <c r="F234" s="16">
        <f t="shared" si="31"/>
        <v>0</v>
      </c>
      <c r="G234" s="16"/>
      <c r="H234" s="16">
        <f t="shared" si="32"/>
        <v>0</v>
      </c>
      <c r="I234" s="16"/>
      <c r="J234" s="16">
        <f t="shared" si="33"/>
        <v>0</v>
      </c>
      <c r="K234" s="16">
        <f t="shared" si="34"/>
        <v>0</v>
      </c>
      <c r="L234" s="16">
        <f t="shared" si="35"/>
        <v>0</v>
      </c>
      <c r="M234" s="14"/>
      <c r="N234" s="2" t="s">
        <v>633</v>
      </c>
      <c r="O234" s="2" t="s">
        <v>53</v>
      </c>
      <c r="P234" s="2" t="s">
        <v>53</v>
      </c>
      <c r="Q234" s="2" t="s">
        <v>578</v>
      </c>
      <c r="R234" s="2" t="s">
        <v>61</v>
      </c>
      <c r="S234" s="2" t="s">
        <v>62</v>
      </c>
      <c r="T234" s="2" t="s">
        <v>62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53</v>
      </c>
      <c r="AS234" s="2" t="s">
        <v>53</v>
      </c>
      <c r="AT234" s="3"/>
      <c r="AU234" s="2" t="s">
        <v>634</v>
      </c>
      <c r="AV234" s="3">
        <v>175</v>
      </c>
    </row>
    <row r="235" spans="1:48" ht="30" customHeight="1" x14ac:dyDescent="0.3">
      <c r="A235" s="14" t="s">
        <v>465</v>
      </c>
      <c r="B235" s="14" t="s">
        <v>53</v>
      </c>
      <c r="C235" s="14" t="s">
        <v>53</v>
      </c>
      <c r="D235" s="15"/>
      <c r="E235" s="16"/>
      <c r="F235" s="16">
        <f t="shared" si="31"/>
        <v>0</v>
      </c>
      <c r="G235" s="16"/>
      <c r="H235" s="16">
        <f t="shared" si="32"/>
        <v>0</v>
      </c>
      <c r="I235" s="16"/>
      <c r="J235" s="16">
        <f t="shared" si="33"/>
        <v>0</v>
      </c>
      <c r="K235" s="16">
        <f t="shared" si="34"/>
        <v>0</v>
      </c>
      <c r="L235" s="16">
        <f t="shared" si="35"/>
        <v>0</v>
      </c>
      <c r="M235" s="14"/>
      <c r="N235" s="2" t="s">
        <v>53</v>
      </c>
      <c r="O235" s="2" t="s">
        <v>53</v>
      </c>
      <c r="P235" s="2" t="s">
        <v>53</v>
      </c>
      <c r="Q235" s="2" t="s">
        <v>578</v>
      </c>
      <c r="R235" s="2" t="s">
        <v>62</v>
      </c>
      <c r="S235" s="2" t="s">
        <v>62</v>
      </c>
      <c r="T235" s="2" t="s">
        <v>62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53</v>
      </c>
      <c r="AS235" s="2" t="s">
        <v>53</v>
      </c>
      <c r="AT235" s="3"/>
      <c r="AU235" s="2" t="s">
        <v>578</v>
      </c>
      <c r="AV235" s="3">
        <v>177</v>
      </c>
    </row>
    <row r="236" spans="1:48" ht="30" customHeight="1" x14ac:dyDescent="0.3">
      <c r="A236" s="14" t="s">
        <v>475</v>
      </c>
      <c r="B236" s="14" t="s">
        <v>635</v>
      </c>
      <c r="C236" s="14" t="s">
        <v>59</v>
      </c>
      <c r="D236" s="15">
        <v>160.80000000000001</v>
      </c>
      <c r="E236" s="16"/>
      <c r="F236" s="16">
        <f t="shared" si="31"/>
        <v>0</v>
      </c>
      <c r="G236" s="16"/>
      <c r="H236" s="16">
        <f t="shared" si="32"/>
        <v>0</v>
      </c>
      <c r="I236" s="16"/>
      <c r="J236" s="16">
        <f t="shared" si="33"/>
        <v>0</v>
      </c>
      <c r="K236" s="16">
        <f t="shared" si="34"/>
        <v>0</v>
      </c>
      <c r="L236" s="16">
        <f t="shared" si="35"/>
        <v>0</v>
      </c>
      <c r="M236" s="14"/>
      <c r="N236" s="2" t="s">
        <v>636</v>
      </c>
      <c r="O236" s="2" t="s">
        <v>53</v>
      </c>
      <c r="P236" s="2" t="s">
        <v>53</v>
      </c>
      <c r="Q236" s="2" t="s">
        <v>578</v>
      </c>
      <c r="R236" s="2" t="s">
        <v>61</v>
      </c>
      <c r="S236" s="2" t="s">
        <v>62</v>
      </c>
      <c r="T236" s="2" t="s">
        <v>62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53</v>
      </c>
      <c r="AS236" s="2" t="s">
        <v>53</v>
      </c>
      <c r="AT236" s="3"/>
      <c r="AU236" s="2" t="s">
        <v>637</v>
      </c>
      <c r="AV236" s="3">
        <v>178</v>
      </c>
    </row>
    <row r="237" spans="1:48" ht="30" customHeight="1" x14ac:dyDescent="0.3">
      <c r="A237" s="14" t="s">
        <v>638</v>
      </c>
      <c r="B237" s="14" t="s">
        <v>639</v>
      </c>
      <c r="C237" s="14" t="s">
        <v>59</v>
      </c>
      <c r="D237" s="15">
        <v>160.80000000000001</v>
      </c>
      <c r="E237" s="16"/>
      <c r="F237" s="16">
        <f t="shared" si="31"/>
        <v>0</v>
      </c>
      <c r="G237" s="16"/>
      <c r="H237" s="16">
        <f t="shared" si="32"/>
        <v>0</v>
      </c>
      <c r="I237" s="16"/>
      <c r="J237" s="16">
        <f t="shared" si="33"/>
        <v>0</v>
      </c>
      <c r="K237" s="16">
        <f t="shared" si="34"/>
        <v>0</v>
      </c>
      <c r="L237" s="16">
        <f t="shared" si="35"/>
        <v>0</v>
      </c>
      <c r="M237" s="14"/>
      <c r="N237" s="2" t="s">
        <v>640</v>
      </c>
      <c r="O237" s="2" t="s">
        <v>53</v>
      </c>
      <c r="P237" s="2" t="s">
        <v>53</v>
      </c>
      <c r="Q237" s="2" t="s">
        <v>578</v>
      </c>
      <c r="R237" s="2" t="s">
        <v>61</v>
      </c>
      <c r="S237" s="2" t="s">
        <v>62</v>
      </c>
      <c r="T237" s="2" t="s">
        <v>62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53</v>
      </c>
      <c r="AS237" s="2" t="s">
        <v>53</v>
      </c>
      <c r="AT237" s="3"/>
      <c r="AU237" s="2" t="s">
        <v>641</v>
      </c>
      <c r="AV237" s="3">
        <v>179</v>
      </c>
    </row>
    <row r="238" spans="1:48" ht="30" customHeight="1" x14ac:dyDescent="0.3">
      <c r="A238" s="14" t="s">
        <v>475</v>
      </c>
      <c r="B238" s="14" t="s">
        <v>490</v>
      </c>
      <c r="C238" s="14" t="s">
        <v>59</v>
      </c>
      <c r="D238" s="15">
        <v>17.2</v>
      </c>
      <c r="E238" s="16"/>
      <c r="F238" s="16">
        <f t="shared" si="31"/>
        <v>0</v>
      </c>
      <c r="G238" s="16"/>
      <c r="H238" s="16">
        <f t="shared" si="32"/>
        <v>0</v>
      </c>
      <c r="I238" s="16"/>
      <c r="J238" s="16">
        <f t="shared" si="33"/>
        <v>0</v>
      </c>
      <c r="K238" s="16">
        <f t="shared" si="34"/>
        <v>0</v>
      </c>
      <c r="L238" s="16">
        <f t="shared" si="35"/>
        <v>0</v>
      </c>
      <c r="M238" s="14"/>
      <c r="N238" s="2" t="s">
        <v>491</v>
      </c>
      <c r="O238" s="2" t="s">
        <v>53</v>
      </c>
      <c r="P238" s="2" t="s">
        <v>53</v>
      </c>
      <c r="Q238" s="2" t="s">
        <v>578</v>
      </c>
      <c r="R238" s="2" t="s">
        <v>61</v>
      </c>
      <c r="S238" s="2" t="s">
        <v>62</v>
      </c>
      <c r="T238" s="2" t="s">
        <v>62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53</v>
      </c>
      <c r="AS238" s="2" t="s">
        <v>53</v>
      </c>
      <c r="AT238" s="3"/>
      <c r="AU238" s="2" t="s">
        <v>642</v>
      </c>
      <c r="AV238" s="3">
        <v>180</v>
      </c>
    </row>
    <row r="239" spans="1:48" ht="30" customHeight="1" x14ac:dyDescent="0.3">
      <c r="A239" s="14" t="s">
        <v>493</v>
      </c>
      <c r="B239" s="14" t="s">
        <v>494</v>
      </c>
      <c r="C239" s="14" t="s">
        <v>59</v>
      </c>
      <c r="D239" s="15">
        <v>17.2</v>
      </c>
      <c r="E239" s="16"/>
      <c r="F239" s="16">
        <f t="shared" si="31"/>
        <v>0</v>
      </c>
      <c r="G239" s="16"/>
      <c r="H239" s="16">
        <f t="shared" si="32"/>
        <v>0</v>
      </c>
      <c r="I239" s="16"/>
      <c r="J239" s="16">
        <f t="shared" si="33"/>
        <v>0</v>
      </c>
      <c r="K239" s="16">
        <f t="shared" si="34"/>
        <v>0</v>
      </c>
      <c r="L239" s="16">
        <f t="shared" si="35"/>
        <v>0</v>
      </c>
      <c r="M239" s="14"/>
      <c r="N239" s="2" t="s">
        <v>495</v>
      </c>
      <c r="O239" s="2" t="s">
        <v>53</v>
      </c>
      <c r="P239" s="2" t="s">
        <v>53</v>
      </c>
      <c r="Q239" s="2" t="s">
        <v>578</v>
      </c>
      <c r="R239" s="2" t="s">
        <v>61</v>
      </c>
      <c r="S239" s="2" t="s">
        <v>62</v>
      </c>
      <c r="T239" s="2" t="s">
        <v>62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53</v>
      </c>
      <c r="AS239" s="2" t="s">
        <v>53</v>
      </c>
      <c r="AT239" s="3"/>
      <c r="AU239" s="2" t="s">
        <v>643</v>
      </c>
      <c r="AV239" s="3">
        <v>181</v>
      </c>
    </row>
    <row r="240" spans="1:48" ht="30" customHeight="1" x14ac:dyDescent="0.3">
      <c r="A240" s="14" t="s">
        <v>532</v>
      </c>
      <c r="B240" s="14" t="s">
        <v>644</v>
      </c>
      <c r="C240" s="14" t="s">
        <v>176</v>
      </c>
      <c r="D240" s="15">
        <v>92</v>
      </c>
      <c r="E240" s="16"/>
      <c r="F240" s="16">
        <f t="shared" si="31"/>
        <v>0</v>
      </c>
      <c r="G240" s="16"/>
      <c r="H240" s="16">
        <f t="shared" si="32"/>
        <v>0</v>
      </c>
      <c r="I240" s="16"/>
      <c r="J240" s="16">
        <f t="shared" si="33"/>
        <v>0</v>
      </c>
      <c r="K240" s="16">
        <f t="shared" si="34"/>
        <v>0</v>
      </c>
      <c r="L240" s="16">
        <f t="shared" si="35"/>
        <v>0</v>
      </c>
      <c r="M240" s="14"/>
      <c r="N240" s="2" t="s">
        <v>645</v>
      </c>
      <c r="O240" s="2" t="s">
        <v>53</v>
      </c>
      <c r="P240" s="2" t="s">
        <v>53</v>
      </c>
      <c r="Q240" s="2" t="s">
        <v>578</v>
      </c>
      <c r="R240" s="2" t="s">
        <v>61</v>
      </c>
      <c r="S240" s="2" t="s">
        <v>62</v>
      </c>
      <c r="T240" s="2" t="s">
        <v>62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53</v>
      </c>
      <c r="AS240" s="2" t="s">
        <v>53</v>
      </c>
      <c r="AT240" s="3"/>
      <c r="AU240" s="2" t="s">
        <v>646</v>
      </c>
      <c r="AV240" s="3">
        <v>182</v>
      </c>
    </row>
    <row r="241" spans="1:48" ht="30" customHeight="1" x14ac:dyDescent="0.3">
      <c r="A241" s="14" t="s">
        <v>335</v>
      </c>
      <c r="B241" s="14" t="s">
        <v>501</v>
      </c>
      <c r="C241" s="14" t="s">
        <v>59</v>
      </c>
      <c r="D241" s="15">
        <v>17.2</v>
      </c>
      <c r="E241" s="16"/>
      <c r="F241" s="16">
        <f t="shared" si="31"/>
        <v>0</v>
      </c>
      <c r="G241" s="16"/>
      <c r="H241" s="16">
        <f t="shared" si="32"/>
        <v>0</v>
      </c>
      <c r="I241" s="16"/>
      <c r="J241" s="16">
        <f t="shared" si="33"/>
        <v>0</v>
      </c>
      <c r="K241" s="16">
        <f t="shared" si="34"/>
        <v>0</v>
      </c>
      <c r="L241" s="16">
        <f t="shared" si="35"/>
        <v>0</v>
      </c>
      <c r="M241" s="14"/>
      <c r="N241" s="2" t="s">
        <v>502</v>
      </c>
      <c r="O241" s="2" t="s">
        <v>53</v>
      </c>
      <c r="P241" s="2" t="s">
        <v>53</v>
      </c>
      <c r="Q241" s="2" t="s">
        <v>578</v>
      </c>
      <c r="R241" s="2" t="s">
        <v>61</v>
      </c>
      <c r="S241" s="2" t="s">
        <v>62</v>
      </c>
      <c r="T241" s="2" t="s">
        <v>62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53</v>
      </c>
      <c r="AS241" s="2" t="s">
        <v>53</v>
      </c>
      <c r="AT241" s="3"/>
      <c r="AU241" s="2" t="s">
        <v>647</v>
      </c>
      <c r="AV241" s="3">
        <v>183</v>
      </c>
    </row>
    <row r="242" spans="1:48" ht="30" customHeight="1" x14ac:dyDescent="0.3">
      <c r="A242" s="14" t="s">
        <v>339</v>
      </c>
      <c r="B242" s="14" t="s">
        <v>501</v>
      </c>
      <c r="C242" s="14" t="s">
        <v>59</v>
      </c>
      <c r="D242" s="15">
        <v>17.2</v>
      </c>
      <c r="E242" s="16"/>
      <c r="F242" s="16">
        <f t="shared" si="31"/>
        <v>0</v>
      </c>
      <c r="G242" s="16"/>
      <c r="H242" s="16">
        <f t="shared" si="32"/>
        <v>0</v>
      </c>
      <c r="I242" s="16"/>
      <c r="J242" s="16">
        <f t="shared" si="33"/>
        <v>0</v>
      </c>
      <c r="K242" s="16">
        <f t="shared" si="34"/>
        <v>0</v>
      </c>
      <c r="L242" s="16">
        <f t="shared" si="35"/>
        <v>0</v>
      </c>
      <c r="M242" s="14"/>
      <c r="N242" s="2" t="s">
        <v>504</v>
      </c>
      <c r="O242" s="2" t="s">
        <v>53</v>
      </c>
      <c r="P242" s="2" t="s">
        <v>53</v>
      </c>
      <c r="Q242" s="2" t="s">
        <v>578</v>
      </c>
      <c r="R242" s="2" t="s">
        <v>61</v>
      </c>
      <c r="S242" s="2" t="s">
        <v>62</v>
      </c>
      <c r="T242" s="2" t="s">
        <v>62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53</v>
      </c>
      <c r="AS242" s="2" t="s">
        <v>53</v>
      </c>
      <c r="AT242" s="3"/>
      <c r="AU242" s="2" t="s">
        <v>648</v>
      </c>
      <c r="AV242" s="3">
        <v>184</v>
      </c>
    </row>
    <row r="243" spans="1:48" ht="30" customHeight="1" x14ac:dyDescent="0.3">
      <c r="A243" s="14" t="s">
        <v>520</v>
      </c>
      <c r="B243" s="14" t="s">
        <v>521</v>
      </c>
      <c r="C243" s="14" t="s">
        <v>522</v>
      </c>
      <c r="D243" s="15">
        <v>3</v>
      </c>
      <c r="E243" s="16"/>
      <c r="F243" s="16">
        <f t="shared" si="31"/>
        <v>0</v>
      </c>
      <c r="G243" s="16"/>
      <c r="H243" s="16">
        <f t="shared" si="32"/>
        <v>0</v>
      </c>
      <c r="I243" s="16"/>
      <c r="J243" s="16">
        <f t="shared" si="33"/>
        <v>0</v>
      </c>
      <c r="K243" s="16">
        <f t="shared" si="34"/>
        <v>0</v>
      </c>
      <c r="L243" s="16">
        <f t="shared" si="35"/>
        <v>0</v>
      </c>
      <c r="M243" s="14"/>
      <c r="N243" s="2" t="s">
        <v>523</v>
      </c>
      <c r="O243" s="2" t="s">
        <v>53</v>
      </c>
      <c r="P243" s="2" t="s">
        <v>53</v>
      </c>
      <c r="Q243" s="2" t="s">
        <v>578</v>
      </c>
      <c r="R243" s="2" t="s">
        <v>61</v>
      </c>
      <c r="S243" s="2" t="s">
        <v>62</v>
      </c>
      <c r="T243" s="2" t="s">
        <v>62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53</v>
      </c>
      <c r="AS243" s="2" t="s">
        <v>53</v>
      </c>
      <c r="AT243" s="3"/>
      <c r="AU243" s="2" t="s">
        <v>649</v>
      </c>
      <c r="AV243" s="3">
        <v>185</v>
      </c>
    </row>
    <row r="244" spans="1:48" ht="30" customHeight="1" x14ac:dyDescent="0.3">
      <c r="A244" s="15"/>
      <c r="B244" s="15"/>
      <c r="C244" s="15"/>
      <c r="D244" s="15"/>
      <c r="E244" s="16"/>
      <c r="F244" s="16"/>
      <c r="G244" s="16"/>
      <c r="H244" s="16"/>
      <c r="I244" s="16"/>
      <c r="J244" s="16"/>
      <c r="K244" s="16"/>
      <c r="L244" s="16"/>
      <c r="M244" s="15"/>
      <c r="Q244" s="1" t="s">
        <v>578</v>
      </c>
    </row>
    <row r="245" spans="1:48" ht="30" customHeight="1" x14ac:dyDescent="0.3">
      <c r="A245" s="15"/>
      <c r="B245" s="15"/>
      <c r="C245" s="15"/>
      <c r="D245" s="15"/>
      <c r="E245" s="16"/>
      <c r="F245" s="16"/>
      <c r="G245" s="16"/>
      <c r="H245" s="16"/>
      <c r="I245" s="16"/>
      <c r="J245" s="16"/>
      <c r="K245" s="16"/>
      <c r="L245" s="16"/>
      <c r="M245" s="15"/>
      <c r="Q245" s="1" t="s">
        <v>578</v>
      </c>
    </row>
    <row r="246" spans="1:48" ht="30" customHeight="1" x14ac:dyDescent="0.3">
      <c r="A246" s="14" t="s">
        <v>80</v>
      </c>
      <c r="B246" s="15"/>
      <c r="C246" s="15"/>
      <c r="D246" s="15"/>
      <c r="E246" s="16"/>
      <c r="F246" s="16">
        <f>SUMIF(Q204:Q245,"010204",F204:F245)</f>
        <v>0</v>
      </c>
      <c r="G246" s="16"/>
      <c r="H246" s="16">
        <f>SUMIF(Q204:Q245,"010204",H204:H245)</f>
        <v>0</v>
      </c>
      <c r="I246" s="16"/>
      <c r="J246" s="16">
        <f>SUMIF(Q204:Q245,"010204",J204:J245)</f>
        <v>0</v>
      </c>
      <c r="K246" s="16"/>
      <c r="L246" s="16">
        <f>SUMIF(Q204:Q245,"010204",L204:L245)</f>
        <v>0</v>
      </c>
      <c r="M246" s="15"/>
      <c r="N246" t="s">
        <v>81</v>
      </c>
    </row>
    <row r="247" spans="1:48" ht="30" customHeight="1" x14ac:dyDescent="0.3">
      <c r="A247" s="14" t="s">
        <v>650</v>
      </c>
      <c r="B247" s="14" t="s">
        <v>53</v>
      </c>
      <c r="C247" s="15"/>
      <c r="D247" s="15"/>
      <c r="E247" s="16"/>
      <c r="F247" s="16"/>
      <c r="G247" s="16"/>
      <c r="H247" s="16"/>
      <c r="I247" s="16"/>
      <c r="J247" s="16"/>
      <c r="K247" s="16"/>
      <c r="L247" s="16"/>
      <c r="M247" s="15"/>
      <c r="N247" s="3"/>
      <c r="O247" s="3"/>
      <c r="P247" s="3"/>
      <c r="Q247" s="2" t="s">
        <v>651</v>
      </c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</row>
    <row r="248" spans="1:48" ht="30" customHeight="1" x14ac:dyDescent="0.3">
      <c r="A248" s="14" t="s">
        <v>153</v>
      </c>
      <c r="B248" s="14" t="s">
        <v>53</v>
      </c>
      <c r="C248" s="14" t="s">
        <v>53</v>
      </c>
      <c r="D248" s="15"/>
      <c r="E248" s="16"/>
      <c r="F248" s="16">
        <f t="shared" ref="F248:F267" si="36">TRUNC(E248*D248, 0)</f>
        <v>0</v>
      </c>
      <c r="G248" s="16"/>
      <c r="H248" s="16">
        <f t="shared" ref="H248:H267" si="37">TRUNC(G248*D248, 0)</f>
        <v>0</v>
      </c>
      <c r="I248" s="16"/>
      <c r="J248" s="16">
        <f t="shared" ref="J248:J267" si="38">TRUNC(I248*D248, 0)</f>
        <v>0</v>
      </c>
      <c r="K248" s="16">
        <f t="shared" ref="K248:K267" si="39">TRUNC(E248+G248+I248, 0)</f>
        <v>0</v>
      </c>
      <c r="L248" s="16">
        <f t="shared" ref="L248:L267" si="40">TRUNC(F248+H248+J248, 0)</f>
        <v>0</v>
      </c>
      <c r="M248" s="14"/>
      <c r="N248" s="2" t="s">
        <v>53</v>
      </c>
      <c r="O248" s="2" t="s">
        <v>53</v>
      </c>
      <c r="P248" s="2" t="s">
        <v>53</v>
      </c>
      <c r="Q248" s="2" t="s">
        <v>651</v>
      </c>
      <c r="R248" s="2" t="s">
        <v>62</v>
      </c>
      <c r="S248" s="2" t="s">
        <v>62</v>
      </c>
      <c r="T248" s="2" t="s">
        <v>62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53</v>
      </c>
      <c r="AS248" s="2" t="s">
        <v>53</v>
      </c>
      <c r="AT248" s="3"/>
      <c r="AU248" s="2" t="s">
        <v>651</v>
      </c>
      <c r="AV248" s="3">
        <v>187</v>
      </c>
    </row>
    <row r="249" spans="1:48" ht="30" customHeight="1" x14ac:dyDescent="0.3">
      <c r="A249" s="14" t="s">
        <v>579</v>
      </c>
      <c r="B249" s="14" t="s">
        <v>580</v>
      </c>
      <c r="C249" s="14" t="s">
        <v>59</v>
      </c>
      <c r="D249" s="15">
        <v>45.1</v>
      </c>
      <c r="E249" s="16"/>
      <c r="F249" s="16">
        <f t="shared" si="36"/>
        <v>0</v>
      </c>
      <c r="G249" s="16"/>
      <c r="H249" s="16">
        <f t="shared" si="37"/>
        <v>0</v>
      </c>
      <c r="I249" s="16"/>
      <c r="J249" s="16">
        <f t="shared" si="38"/>
        <v>0</v>
      </c>
      <c r="K249" s="16">
        <f t="shared" si="39"/>
        <v>0</v>
      </c>
      <c r="L249" s="16">
        <f t="shared" si="40"/>
        <v>0</v>
      </c>
      <c r="M249" s="14"/>
      <c r="N249" s="2" t="s">
        <v>581</v>
      </c>
      <c r="O249" s="2" t="s">
        <v>53</v>
      </c>
      <c r="P249" s="2" t="s">
        <v>53</v>
      </c>
      <c r="Q249" s="2" t="s">
        <v>651</v>
      </c>
      <c r="R249" s="2" t="s">
        <v>61</v>
      </c>
      <c r="S249" s="2" t="s">
        <v>62</v>
      </c>
      <c r="T249" s="2" t="s">
        <v>62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53</v>
      </c>
      <c r="AS249" s="2" t="s">
        <v>53</v>
      </c>
      <c r="AT249" s="3"/>
      <c r="AU249" s="2" t="s">
        <v>652</v>
      </c>
      <c r="AV249" s="3">
        <v>188</v>
      </c>
    </row>
    <row r="250" spans="1:48" ht="30" customHeight="1" x14ac:dyDescent="0.3">
      <c r="A250" s="14" t="s">
        <v>583</v>
      </c>
      <c r="B250" s="14" t="s">
        <v>584</v>
      </c>
      <c r="C250" s="14" t="s">
        <v>59</v>
      </c>
      <c r="D250" s="15">
        <v>45.1</v>
      </c>
      <c r="E250" s="16"/>
      <c r="F250" s="16">
        <f t="shared" si="36"/>
        <v>0</v>
      </c>
      <c r="G250" s="16"/>
      <c r="H250" s="16">
        <f t="shared" si="37"/>
        <v>0</v>
      </c>
      <c r="I250" s="16"/>
      <c r="J250" s="16">
        <f t="shared" si="38"/>
        <v>0</v>
      </c>
      <c r="K250" s="16">
        <f t="shared" si="39"/>
        <v>0</v>
      </c>
      <c r="L250" s="16">
        <f t="shared" si="40"/>
        <v>0</v>
      </c>
      <c r="M250" s="14"/>
      <c r="N250" s="2" t="s">
        <v>585</v>
      </c>
      <c r="O250" s="2" t="s">
        <v>53</v>
      </c>
      <c r="P250" s="2" t="s">
        <v>53</v>
      </c>
      <c r="Q250" s="2" t="s">
        <v>651</v>
      </c>
      <c r="R250" s="2" t="s">
        <v>61</v>
      </c>
      <c r="S250" s="2" t="s">
        <v>62</v>
      </c>
      <c r="T250" s="2" t="s">
        <v>62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53</v>
      </c>
      <c r="AS250" s="2" t="s">
        <v>53</v>
      </c>
      <c r="AT250" s="3"/>
      <c r="AU250" s="2" t="s">
        <v>653</v>
      </c>
      <c r="AV250" s="3">
        <v>189</v>
      </c>
    </row>
    <row r="251" spans="1:48" ht="30" customHeight="1" x14ac:dyDescent="0.3">
      <c r="A251" s="14" t="s">
        <v>587</v>
      </c>
      <c r="B251" s="14" t="s">
        <v>588</v>
      </c>
      <c r="C251" s="14" t="s">
        <v>176</v>
      </c>
      <c r="D251" s="15">
        <v>1.1000000000000001</v>
      </c>
      <c r="E251" s="16"/>
      <c r="F251" s="16">
        <f t="shared" si="36"/>
        <v>0</v>
      </c>
      <c r="G251" s="16"/>
      <c r="H251" s="16">
        <f t="shared" si="37"/>
        <v>0</v>
      </c>
      <c r="I251" s="16"/>
      <c r="J251" s="16">
        <f t="shared" si="38"/>
        <v>0</v>
      </c>
      <c r="K251" s="16">
        <f t="shared" si="39"/>
        <v>0</v>
      </c>
      <c r="L251" s="16">
        <f t="shared" si="40"/>
        <v>0</v>
      </c>
      <c r="M251" s="14"/>
      <c r="N251" s="2" t="s">
        <v>589</v>
      </c>
      <c r="O251" s="2" t="s">
        <v>53</v>
      </c>
      <c r="P251" s="2" t="s">
        <v>53</v>
      </c>
      <c r="Q251" s="2" t="s">
        <v>651</v>
      </c>
      <c r="R251" s="2" t="s">
        <v>61</v>
      </c>
      <c r="S251" s="2" t="s">
        <v>62</v>
      </c>
      <c r="T251" s="2" t="s">
        <v>62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53</v>
      </c>
      <c r="AS251" s="2" t="s">
        <v>53</v>
      </c>
      <c r="AT251" s="3"/>
      <c r="AU251" s="2" t="s">
        <v>654</v>
      </c>
      <c r="AV251" s="3">
        <v>190</v>
      </c>
    </row>
    <row r="252" spans="1:48" ht="30" customHeight="1" x14ac:dyDescent="0.3">
      <c r="A252" s="14" t="s">
        <v>295</v>
      </c>
      <c r="B252" s="14" t="s">
        <v>53</v>
      </c>
      <c r="C252" s="14" t="s">
        <v>53</v>
      </c>
      <c r="D252" s="15"/>
      <c r="E252" s="16"/>
      <c r="F252" s="16">
        <f t="shared" si="36"/>
        <v>0</v>
      </c>
      <c r="G252" s="16"/>
      <c r="H252" s="16">
        <f t="shared" si="37"/>
        <v>0</v>
      </c>
      <c r="I252" s="16"/>
      <c r="J252" s="16">
        <f t="shared" si="38"/>
        <v>0</v>
      </c>
      <c r="K252" s="16">
        <f t="shared" si="39"/>
        <v>0</v>
      </c>
      <c r="L252" s="16">
        <f t="shared" si="40"/>
        <v>0</v>
      </c>
      <c r="M252" s="14"/>
      <c r="N252" s="2" t="s">
        <v>53</v>
      </c>
      <c r="O252" s="2" t="s">
        <v>53</v>
      </c>
      <c r="P252" s="2" t="s">
        <v>53</v>
      </c>
      <c r="Q252" s="2" t="s">
        <v>651</v>
      </c>
      <c r="R252" s="2" t="s">
        <v>62</v>
      </c>
      <c r="S252" s="2" t="s">
        <v>62</v>
      </c>
      <c r="T252" s="2" t="s">
        <v>62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53</v>
      </c>
      <c r="AS252" s="2" t="s">
        <v>53</v>
      </c>
      <c r="AT252" s="3"/>
      <c r="AU252" s="2" t="s">
        <v>651</v>
      </c>
      <c r="AV252" s="3">
        <v>191</v>
      </c>
    </row>
    <row r="253" spans="1:48" ht="30" customHeight="1" x14ac:dyDescent="0.3">
      <c r="A253" s="14" t="s">
        <v>591</v>
      </c>
      <c r="B253" s="14" t="s">
        <v>53</v>
      </c>
      <c r="C253" s="14" t="s">
        <v>53</v>
      </c>
      <c r="D253" s="15"/>
      <c r="E253" s="16"/>
      <c r="F253" s="16">
        <f t="shared" si="36"/>
        <v>0</v>
      </c>
      <c r="G253" s="16"/>
      <c r="H253" s="16">
        <f t="shared" si="37"/>
        <v>0</v>
      </c>
      <c r="I253" s="16"/>
      <c r="J253" s="16">
        <f t="shared" si="38"/>
        <v>0</v>
      </c>
      <c r="K253" s="16">
        <f t="shared" si="39"/>
        <v>0</v>
      </c>
      <c r="L253" s="16">
        <f t="shared" si="40"/>
        <v>0</v>
      </c>
      <c r="M253" s="14"/>
      <c r="N253" s="2" t="s">
        <v>53</v>
      </c>
      <c r="O253" s="2" t="s">
        <v>53</v>
      </c>
      <c r="P253" s="2" t="s">
        <v>53</v>
      </c>
      <c r="Q253" s="2" t="s">
        <v>651</v>
      </c>
      <c r="R253" s="2" t="s">
        <v>62</v>
      </c>
      <c r="S253" s="2" t="s">
        <v>62</v>
      </c>
      <c r="T253" s="2" t="s">
        <v>62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53</v>
      </c>
      <c r="AS253" s="2" t="s">
        <v>53</v>
      </c>
      <c r="AT253" s="3"/>
      <c r="AU253" s="2" t="s">
        <v>651</v>
      </c>
      <c r="AV253" s="3">
        <v>192</v>
      </c>
    </row>
    <row r="254" spans="1:48" ht="30" customHeight="1" x14ac:dyDescent="0.3">
      <c r="A254" s="14" t="s">
        <v>179</v>
      </c>
      <c r="B254" s="14" t="s">
        <v>592</v>
      </c>
      <c r="C254" s="14" t="s">
        <v>59</v>
      </c>
      <c r="D254" s="15">
        <v>40.9</v>
      </c>
      <c r="E254" s="16"/>
      <c r="F254" s="16">
        <f t="shared" si="36"/>
        <v>0</v>
      </c>
      <c r="G254" s="16"/>
      <c r="H254" s="16">
        <f t="shared" si="37"/>
        <v>0</v>
      </c>
      <c r="I254" s="16"/>
      <c r="J254" s="16">
        <f t="shared" si="38"/>
        <v>0</v>
      </c>
      <c r="K254" s="16">
        <f t="shared" si="39"/>
        <v>0</v>
      </c>
      <c r="L254" s="16">
        <f t="shared" si="40"/>
        <v>0</v>
      </c>
      <c r="M254" s="14"/>
      <c r="N254" s="2" t="s">
        <v>593</v>
      </c>
      <c r="O254" s="2" t="s">
        <v>53</v>
      </c>
      <c r="P254" s="2" t="s">
        <v>53</v>
      </c>
      <c r="Q254" s="2" t="s">
        <v>651</v>
      </c>
      <c r="R254" s="2" t="s">
        <v>61</v>
      </c>
      <c r="S254" s="2" t="s">
        <v>62</v>
      </c>
      <c r="T254" s="2" t="s">
        <v>62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53</v>
      </c>
      <c r="AS254" s="2" t="s">
        <v>53</v>
      </c>
      <c r="AT254" s="3"/>
      <c r="AU254" s="2" t="s">
        <v>655</v>
      </c>
      <c r="AV254" s="3">
        <v>193</v>
      </c>
    </row>
    <row r="255" spans="1:48" ht="30" customHeight="1" x14ac:dyDescent="0.3">
      <c r="A255" s="14" t="s">
        <v>179</v>
      </c>
      <c r="B255" s="14" t="s">
        <v>656</v>
      </c>
      <c r="C255" s="14" t="s">
        <v>59</v>
      </c>
      <c r="D255" s="15">
        <v>6.8</v>
      </c>
      <c r="E255" s="16"/>
      <c r="F255" s="16">
        <f t="shared" si="36"/>
        <v>0</v>
      </c>
      <c r="G255" s="16"/>
      <c r="H255" s="16">
        <f t="shared" si="37"/>
        <v>0</v>
      </c>
      <c r="I255" s="16"/>
      <c r="J255" s="16">
        <f t="shared" si="38"/>
        <v>0</v>
      </c>
      <c r="K255" s="16">
        <f t="shared" si="39"/>
        <v>0</v>
      </c>
      <c r="L255" s="16">
        <f t="shared" si="40"/>
        <v>0</v>
      </c>
      <c r="M255" s="14"/>
      <c r="N255" s="2" t="s">
        <v>657</v>
      </c>
      <c r="O255" s="2" t="s">
        <v>53</v>
      </c>
      <c r="P255" s="2" t="s">
        <v>53</v>
      </c>
      <c r="Q255" s="2" t="s">
        <v>651</v>
      </c>
      <c r="R255" s="2" t="s">
        <v>61</v>
      </c>
      <c r="S255" s="2" t="s">
        <v>62</v>
      </c>
      <c r="T255" s="2" t="s">
        <v>62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53</v>
      </c>
      <c r="AS255" s="2" t="s">
        <v>53</v>
      </c>
      <c r="AT255" s="3"/>
      <c r="AU255" s="2" t="s">
        <v>658</v>
      </c>
      <c r="AV255" s="3">
        <v>227</v>
      </c>
    </row>
    <row r="256" spans="1:48" ht="30" customHeight="1" x14ac:dyDescent="0.3">
      <c r="A256" s="14" t="s">
        <v>183</v>
      </c>
      <c r="B256" s="14" t="s">
        <v>184</v>
      </c>
      <c r="C256" s="14" t="s">
        <v>59</v>
      </c>
      <c r="D256" s="15">
        <v>47.7</v>
      </c>
      <c r="E256" s="16"/>
      <c r="F256" s="16">
        <f t="shared" si="36"/>
        <v>0</v>
      </c>
      <c r="G256" s="16"/>
      <c r="H256" s="16">
        <f t="shared" si="37"/>
        <v>0</v>
      </c>
      <c r="I256" s="16"/>
      <c r="J256" s="16">
        <f t="shared" si="38"/>
        <v>0</v>
      </c>
      <c r="K256" s="16">
        <f t="shared" si="39"/>
        <v>0</v>
      </c>
      <c r="L256" s="16">
        <f t="shared" si="40"/>
        <v>0</v>
      </c>
      <c r="M256" s="14"/>
      <c r="N256" s="2" t="s">
        <v>185</v>
      </c>
      <c r="O256" s="2" t="s">
        <v>53</v>
      </c>
      <c r="P256" s="2" t="s">
        <v>53</v>
      </c>
      <c r="Q256" s="2" t="s">
        <v>651</v>
      </c>
      <c r="R256" s="2" t="s">
        <v>61</v>
      </c>
      <c r="S256" s="2" t="s">
        <v>62</v>
      </c>
      <c r="T256" s="2" t="s">
        <v>62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53</v>
      </c>
      <c r="AS256" s="2" t="s">
        <v>53</v>
      </c>
      <c r="AT256" s="3"/>
      <c r="AU256" s="2" t="s">
        <v>659</v>
      </c>
      <c r="AV256" s="3">
        <v>195</v>
      </c>
    </row>
    <row r="257" spans="1:48" ht="30" customHeight="1" x14ac:dyDescent="0.3">
      <c r="A257" s="14" t="s">
        <v>187</v>
      </c>
      <c r="B257" s="14" t="s">
        <v>355</v>
      </c>
      <c r="C257" s="14" t="s">
        <v>59</v>
      </c>
      <c r="D257" s="15">
        <v>40.9</v>
      </c>
      <c r="E257" s="16"/>
      <c r="F257" s="16">
        <f t="shared" si="36"/>
        <v>0</v>
      </c>
      <c r="G257" s="16"/>
      <c r="H257" s="16">
        <f t="shared" si="37"/>
        <v>0</v>
      </c>
      <c r="I257" s="16"/>
      <c r="J257" s="16">
        <f t="shared" si="38"/>
        <v>0</v>
      </c>
      <c r="K257" s="16">
        <f t="shared" si="39"/>
        <v>0</v>
      </c>
      <c r="L257" s="16">
        <f t="shared" si="40"/>
        <v>0</v>
      </c>
      <c r="M257" s="14"/>
      <c r="N257" s="2" t="s">
        <v>356</v>
      </c>
      <c r="O257" s="2" t="s">
        <v>53</v>
      </c>
      <c r="P257" s="2" t="s">
        <v>53</v>
      </c>
      <c r="Q257" s="2" t="s">
        <v>651</v>
      </c>
      <c r="R257" s="2" t="s">
        <v>61</v>
      </c>
      <c r="S257" s="2" t="s">
        <v>62</v>
      </c>
      <c r="T257" s="2" t="s">
        <v>62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53</v>
      </c>
      <c r="AS257" s="2" t="s">
        <v>53</v>
      </c>
      <c r="AT257" s="3"/>
      <c r="AU257" s="2" t="s">
        <v>660</v>
      </c>
      <c r="AV257" s="3">
        <v>196</v>
      </c>
    </row>
    <row r="258" spans="1:48" ht="30" customHeight="1" x14ac:dyDescent="0.3">
      <c r="A258" s="14" t="s">
        <v>187</v>
      </c>
      <c r="B258" s="14" t="s">
        <v>188</v>
      </c>
      <c r="C258" s="14" t="s">
        <v>59</v>
      </c>
      <c r="D258" s="15">
        <v>6.8</v>
      </c>
      <c r="E258" s="16"/>
      <c r="F258" s="16">
        <f t="shared" si="36"/>
        <v>0</v>
      </c>
      <c r="G258" s="16"/>
      <c r="H258" s="16">
        <f t="shared" si="37"/>
        <v>0</v>
      </c>
      <c r="I258" s="16"/>
      <c r="J258" s="16">
        <f t="shared" si="38"/>
        <v>0</v>
      </c>
      <c r="K258" s="16">
        <f t="shared" si="39"/>
        <v>0</v>
      </c>
      <c r="L258" s="16">
        <f t="shared" si="40"/>
        <v>0</v>
      </c>
      <c r="M258" s="14"/>
      <c r="N258" s="2" t="s">
        <v>189</v>
      </c>
      <c r="O258" s="2" t="s">
        <v>53</v>
      </c>
      <c r="P258" s="2" t="s">
        <v>53</v>
      </c>
      <c r="Q258" s="2" t="s">
        <v>651</v>
      </c>
      <c r="R258" s="2" t="s">
        <v>61</v>
      </c>
      <c r="S258" s="2" t="s">
        <v>62</v>
      </c>
      <c r="T258" s="2" t="s">
        <v>62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53</v>
      </c>
      <c r="AS258" s="2" t="s">
        <v>53</v>
      </c>
      <c r="AT258" s="3"/>
      <c r="AU258" s="2" t="s">
        <v>661</v>
      </c>
      <c r="AV258" s="3">
        <v>197</v>
      </c>
    </row>
    <row r="259" spans="1:48" ht="30" customHeight="1" x14ac:dyDescent="0.3">
      <c r="A259" s="14" t="s">
        <v>267</v>
      </c>
      <c r="B259" s="14" t="s">
        <v>446</v>
      </c>
      <c r="C259" s="14" t="s">
        <v>59</v>
      </c>
      <c r="D259" s="15">
        <v>1.1000000000000001</v>
      </c>
      <c r="E259" s="16"/>
      <c r="F259" s="16">
        <f t="shared" si="36"/>
        <v>0</v>
      </c>
      <c r="G259" s="16"/>
      <c r="H259" s="16">
        <f t="shared" si="37"/>
        <v>0</v>
      </c>
      <c r="I259" s="16"/>
      <c r="J259" s="16">
        <f t="shared" si="38"/>
        <v>0</v>
      </c>
      <c r="K259" s="16">
        <f t="shared" si="39"/>
        <v>0</v>
      </c>
      <c r="L259" s="16">
        <f t="shared" si="40"/>
        <v>0</v>
      </c>
      <c r="M259" s="14"/>
      <c r="N259" s="2" t="s">
        <v>447</v>
      </c>
      <c r="O259" s="2" t="s">
        <v>53</v>
      </c>
      <c r="P259" s="2" t="s">
        <v>53</v>
      </c>
      <c r="Q259" s="2" t="s">
        <v>651</v>
      </c>
      <c r="R259" s="2" t="s">
        <v>61</v>
      </c>
      <c r="S259" s="2" t="s">
        <v>62</v>
      </c>
      <c r="T259" s="2" t="s">
        <v>62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53</v>
      </c>
      <c r="AS259" s="2" t="s">
        <v>53</v>
      </c>
      <c r="AT259" s="3"/>
      <c r="AU259" s="2" t="s">
        <v>662</v>
      </c>
      <c r="AV259" s="3">
        <v>229</v>
      </c>
    </row>
    <row r="260" spans="1:48" ht="30" customHeight="1" x14ac:dyDescent="0.3">
      <c r="A260" s="14" t="s">
        <v>663</v>
      </c>
      <c r="B260" s="14" t="s">
        <v>272</v>
      </c>
      <c r="C260" s="14" t="s">
        <v>59</v>
      </c>
      <c r="D260" s="15">
        <v>1.1000000000000001</v>
      </c>
      <c r="E260" s="16"/>
      <c r="F260" s="16">
        <f t="shared" si="36"/>
        <v>0</v>
      </c>
      <c r="G260" s="16"/>
      <c r="H260" s="16">
        <f t="shared" si="37"/>
        <v>0</v>
      </c>
      <c r="I260" s="16"/>
      <c r="J260" s="16">
        <f t="shared" si="38"/>
        <v>0</v>
      </c>
      <c r="K260" s="16">
        <f t="shared" si="39"/>
        <v>0</v>
      </c>
      <c r="L260" s="16">
        <f t="shared" si="40"/>
        <v>0</v>
      </c>
      <c r="M260" s="14"/>
      <c r="N260" s="2" t="s">
        <v>664</v>
      </c>
      <c r="O260" s="2" t="s">
        <v>53</v>
      </c>
      <c r="P260" s="2" t="s">
        <v>53</v>
      </c>
      <c r="Q260" s="2" t="s">
        <v>651</v>
      </c>
      <c r="R260" s="2" t="s">
        <v>61</v>
      </c>
      <c r="S260" s="2" t="s">
        <v>62</v>
      </c>
      <c r="T260" s="2" t="s">
        <v>62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53</v>
      </c>
      <c r="AS260" s="2" t="s">
        <v>53</v>
      </c>
      <c r="AT260" s="3"/>
      <c r="AU260" s="2" t="s">
        <v>665</v>
      </c>
      <c r="AV260" s="3">
        <v>228</v>
      </c>
    </row>
    <row r="261" spans="1:48" ht="30" customHeight="1" x14ac:dyDescent="0.3">
      <c r="A261" s="14" t="s">
        <v>335</v>
      </c>
      <c r="B261" s="14" t="s">
        <v>336</v>
      </c>
      <c r="C261" s="14" t="s">
        <v>59</v>
      </c>
      <c r="D261" s="15">
        <v>52.6</v>
      </c>
      <c r="E261" s="16"/>
      <c r="F261" s="16">
        <f t="shared" si="36"/>
        <v>0</v>
      </c>
      <c r="G261" s="16"/>
      <c r="H261" s="16">
        <f t="shared" si="37"/>
        <v>0</v>
      </c>
      <c r="I261" s="16"/>
      <c r="J261" s="16">
        <f t="shared" si="38"/>
        <v>0</v>
      </c>
      <c r="K261" s="16">
        <f t="shared" si="39"/>
        <v>0</v>
      </c>
      <c r="L261" s="16">
        <f t="shared" si="40"/>
        <v>0</v>
      </c>
      <c r="M261" s="14"/>
      <c r="N261" s="2" t="s">
        <v>337</v>
      </c>
      <c r="O261" s="2" t="s">
        <v>53</v>
      </c>
      <c r="P261" s="2" t="s">
        <v>53</v>
      </c>
      <c r="Q261" s="2" t="s">
        <v>651</v>
      </c>
      <c r="R261" s="2" t="s">
        <v>61</v>
      </c>
      <c r="S261" s="2" t="s">
        <v>62</v>
      </c>
      <c r="T261" s="2" t="s">
        <v>62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53</v>
      </c>
      <c r="AS261" s="2" t="s">
        <v>53</v>
      </c>
      <c r="AT261" s="3"/>
      <c r="AU261" s="2" t="s">
        <v>666</v>
      </c>
      <c r="AV261" s="3">
        <v>204</v>
      </c>
    </row>
    <row r="262" spans="1:48" ht="30" customHeight="1" x14ac:dyDescent="0.3">
      <c r="A262" s="14" t="s">
        <v>339</v>
      </c>
      <c r="B262" s="14" t="s">
        <v>336</v>
      </c>
      <c r="C262" s="14" t="s">
        <v>59</v>
      </c>
      <c r="D262" s="15">
        <v>52.6</v>
      </c>
      <c r="E262" s="16"/>
      <c r="F262" s="16">
        <f t="shared" si="36"/>
        <v>0</v>
      </c>
      <c r="G262" s="16"/>
      <c r="H262" s="16">
        <f t="shared" si="37"/>
        <v>0</v>
      </c>
      <c r="I262" s="16"/>
      <c r="J262" s="16">
        <f t="shared" si="38"/>
        <v>0</v>
      </c>
      <c r="K262" s="16">
        <f t="shared" si="39"/>
        <v>0</v>
      </c>
      <c r="L262" s="16">
        <f t="shared" si="40"/>
        <v>0</v>
      </c>
      <c r="M262" s="14"/>
      <c r="N262" s="2" t="s">
        <v>340</v>
      </c>
      <c r="O262" s="2" t="s">
        <v>53</v>
      </c>
      <c r="P262" s="2" t="s">
        <v>53</v>
      </c>
      <c r="Q262" s="2" t="s">
        <v>651</v>
      </c>
      <c r="R262" s="2" t="s">
        <v>61</v>
      </c>
      <c r="S262" s="2" t="s">
        <v>62</v>
      </c>
      <c r="T262" s="2" t="s">
        <v>62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53</v>
      </c>
      <c r="AS262" s="2" t="s">
        <v>53</v>
      </c>
      <c r="AT262" s="3"/>
      <c r="AU262" s="2" t="s">
        <v>667</v>
      </c>
      <c r="AV262" s="3">
        <v>216</v>
      </c>
    </row>
    <row r="263" spans="1:48" ht="30" customHeight="1" x14ac:dyDescent="0.3">
      <c r="A263" s="14" t="s">
        <v>611</v>
      </c>
      <c r="B263" s="14" t="s">
        <v>612</v>
      </c>
      <c r="C263" s="14" t="s">
        <v>176</v>
      </c>
      <c r="D263" s="15">
        <v>20.2</v>
      </c>
      <c r="E263" s="16"/>
      <c r="F263" s="16">
        <f t="shared" si="36"/>
        <v>0</v>
      </c>
      <c r="G263" s="16"/>
      <c r="H263" s="16">
        <f t="shared" si="37"/>
        <v>0</v>
      </c>
      <c r="I263" s="16"/>
      <c r="J263" s="16">
        <f t="shared" si="38"/>
        <v>0</v>
      </c>
      <c r="K263" s="16">
        <f t="shared" si="39"/>
        <v>0</v>
      </c>
      <c r="L263" s="16">
        <f t="shared" si="40"/>
        <v>0</v>
      </c>
      <c r="M263" s="14"/>
      <c r="N263" s="2" t="s">
        <v>613</v>
      </c>
      <c r="O263" s="2" t="s">
        <v>53</v>
      </c>
      <c r="P263" s="2" t="s">
        <v>53</v>
      </c>
      <c r="Q263" s="2" t="s">
        <v>651</v>
      </c>
      <c r="R263" s="2" t="s">
        <v>61</v>
      </c>
      <c r="S263" s="2" t="s">
        <v>62</v>
      </c>
      <c r="T263" s="2" t="s">
        <v>62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53</v>
      </c>
      <c r="AS263" s="2" t="s">
        <v>53</v>
      </c>
      <c r="AT263" s="3"/>
      <c r="AU263" s="2" t="s">
        <v>668</v>
      </c>
      <c r="AV263" s="3">
        <v>206</v>
      </c>
    </row>
    <row r="264" spans="1:48" ht="30" customHeight="1" x14ac:dyDescent="0.3">
      <c r="A264" s="14" t="s">
        <v>465</v>
      </c>
      <c r="B264" s="14" t="s">
        <v>53</v>
      </c>
      <c r="C264" s="14" t="s">
        <v>53</v>
      </c>
      <c r="D264" s="15"/>
      <c r="E264" s="16"/>
      <c r="F264" s="16">
        <f t="shared" si="36"/>
        <v>0</v>
      </c>
      <c r="G264" s="16"/>
      <c r="H264" s="16">
        <f t="shared" si="37"/>
        <v>0</v>
      </c>
      <c r="I264" s="16"/>
      <c r="J264" s="16">
        <f t="shared" si="38"/>
        <v>0</v>
      </c>
      <c r="K264" s="16">
        <f t="shared" si="39"/>
        <v>0</v>
      </c>
      <c r="L264" s="16">
        <f t="shared" si="40"/>
        <v>0</v>
      </c>
      <c r="M264" s="14"/>
      <c r="N264" s="2" t="s">
        <v>53</v>
      </c>
      <c r="O264" s="2" t="s">
        <v>53</v>
      </c>
      <c r="P264" s="2" t="s">
        <v>53</v>
      </c>
      <c r="Q264" s="2" t="s">
        <v>651</v>
      </c>
      <c r="R264" s="2" t="s">
        <v>62</v>
      </c>
      <c r="S264" s="2" t="s">
        <v>62</v>
      </c>
      <c r="T264" s="2" t="s">
        <v>62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53</v>
      </c>
      <c r="AS264" s="2" t="s">
        <v>53</v>
      </c>
      <c r="AT264" s="3"/>
      <c r="AU264" s="2" t="s">
        <v>651</v>
      </c>
      <c r="AV264" s="3">
        <v>218</v>
      </c>
    </row>
    <row r="265" spans="1:48" ht="30" customHeight="1" x14ac:dyDescent="0.3">
      <c r="A265" s="14" t="s">
        <v>475</v>
      </c>
      <c r="B265" s="14" t="s">
        <v>635</v>
      </c>
      <c r="C265" s="14" t="s">
        <v>59</v>
      </c>
      <c r="D265" s="15">
        <v>45.1</v>
      </c>
      <c r="E265" s="16"/>
      <c r="F265" s="16">
        <f t="shared" si="36"/>
        <v>0</v>
      </c>
      <c r="G265" s="16"/>
      <c r="H265" s="16">
        <f t="shared" si="37"/>
        <v>0</v>
      </c>
      <c r="I265" s="16"/>
      <c r="J265" s="16">
        <f t="shared" si="38"/>
        <v>0</v>
      </c>
      <c r="K265" s="16">
        <f t="shared" si="39"/>
        <v>0</v>
      </c>
      <c r="L265" s="16">
        <f t="shared" si="40"/>
        <v>0</v>
      </c>
      <c r="M265" s="14"/>
      <c r="N265" s="2" t="s">
        <v>636</v>
      </c>
      <c r="O265" s="2" t="s">
        <v>53</v>
      </c>
      <c r="P265" s="2" t="s">
        <v>53</v>
      </c>
      <c r="Q265" s="2" t="s">
        <v>651</v>
      </c>
      <c r="R265" s="2" t="s">
        <v>61</v>
      </c>
      <c r="S265" s="2" t="s">
        <v>62</v>
      </c>
      <c r="T265" s="2" t="s">
        <v>62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53</v>
      </c>
      <c r="AS265" s="2" t="s">
        <v>53</v>
      </c>
      <c r="AT265" s="3"/>
      <c r="AU265" s="2" t="s">
        <v>669</v>
      </c>
      <c r="AV265" s="3">
        <v>219</v>
      </c>
    </row>
    <row r="266" spans="1:48" ht="30" customHeight="1" x14ac:dyDescent="0.3">
      <c r="A266" s="14" t="s">
        <v>638</v>
      </c>
      <c r="B266" s="14" t="s">
        <v>639</v>
      </c>
      <c r="C266" s="14" t="s">
        <v>59</v>
      </c>
      <c r="D266" s="15">
        <v>45.1</v>
      </c>
      <c r="E266" s="16"/>
      <c r="F266" s="16">
        <f t="shared" si="36"/>
        <v>0</v>
      </c>
      <c r="G266" s="16"/>
      <c r="H266" s="16">
        <f t="shared" si="37"/>
        <v>0</v>
      </c>
      <c r="I266" s="16"/>
      <c r="J266" s="16">
        <f t="shared" si="38"/>
        <v>0</v>
      </c>
      <c r="K266" s="16">
        <f t="shared" si="39"/>
        <v>0</v>
      </c>
      <c r="L266" s="16">
        <f t="shared" si="40"/>
        <v>0</v>
      </c>
      <c r="M266" s="14"/>
      <c r="N266" s="2" t="s">
        <v>640</v>
      </c>
      <c r="O266" s="2" t="s">
        <v>53</v>
      </c>
      <c r="P266" s="2" t="s">
        <v>53</v>
      </c>
      <c r="Q266" s="2" t="s">
        <v>651</v>
      </c>
      <c r="R266" s="2" t="s">
        <v>61</v>
      </c>
      <c r="S266" s="2" t="s">
        <v>62</v>
      </c>
      <c r="T266" s="2" t="s">
        <v>62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53</v>
      </c>
      <c r="AS266" s="2" t="s">
        <v>53</v>
      </c>
      <c r="AT266" s="3"/>
      <c r="AU266" s="2" t="s">
        <v>670</v>
      </c>
      <c r="AV266" s="3">
        <v>220</v>
      </c>
    </row>
    <row r="267" spans="1:48" ht="30" customHeight="1" x14ac:dyDescent="0.3">
      <c r="A267" s="14" t="s">
        <v>532</v>
      </c>
      <c r="B267" s="14" t="s">
        <v>644</v>
      </c>
      <c r="C267" s="14" t="s">
        <v>176</v>
      </c>
      <c r="D267" s="15">
        <v>30.3</v>
      </c>
      <c r="E267" s="16"/>
      <c r="F267" s="16">
        <f t="shared" si="36"/>
        <v>0</v>
      </c>
      <c r="G267" s="16"/>
      <c r="H267" s="16">
        <f t="shared" si="37"/>
        <v>0</v>
      </c>
      <c r="I267" s="16"/>
      <c r="J267" s="16">
        <f t="shared" si="38"/>
        <v>0</v>
      </c>
      <c r="K267" s="16">
        <f t="shared" si="39"/>
        <v>0</v>
      </c>
      <c r="L267" s="16">
        <f t="shared" si="40"/>
        <v>0</v>
      </c>
      <c r="M267" s="14"/>
      <c r="N267" s="2" t="s">
        <v>645</v>
      </c>
      <c r="O267" s="2" t="s">
        <v>53</v>
      </c>
      <c r="P267" s="2" t="s">
        <v>53</v>
      </c>
      <c r="Q267" s="2" t="s">
        <v>651</v>
      </c>
      <c r="R267" s="2" t="s">
        <v>61</v>
      </c>
      <c r="S267" s="2" t="s">
        <v>62</v>
      </c>
      <c r="T267" s="2" t="s">
        <v>62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53</v>
      </c>
      <c r="AS267" s="2" t="s">
        <v>53</v>
      </c>
      <c r="AT267" s="3"/>
      <c r="AU267" s="2" t="s">
        <v>671</v>
      </c>
      <c r="AV267" s="3">
        <v>223</v>
      </c>
    </row>
    <row r="268" spans="1:48" ht="30" customHeight="1" x14ac:dyDescent="0.3">
      <c r="A268" s="14" t="s">
        <v>80</v>
      </c>
      <c r="B268" s="15"/>
      <c r="C268" s="15"/>
      <c r="D268" s="15"/>
      <c r="E268" s="16"/>
      <c r="F268" s="16">
        <f>SUMIF(Q248:Q267,"010205",F248:F267)</f>
        <v>0</v>
      </c>
      <c r="G268" s="16"/>
      <c r="H268" s="16">
        <f>SUMIF(Q248:Q267,"010205",H248:H267)</f>
        <v>0</v>
      </c>
      <c r="I268" s="16"/>
      <c r="J268" s="16">
        <f>SUMIF(Q248:Q267,"010205",J248:J267)</f>
        <v>0</v>
      </c>
      <c r="K268" s="16"/>
      <c r="L268" s="16">
        <f>SUMIF(Q248:Q267,"010205",L248:L267)</f>
        <v>0</v>
      </c>
      <c r="M268" s="15"/>
      <c r="N268" t="s">
        <v>81</v>
      </c>
    </row>
    <row r="269" spans="1:48" ht="30" customHeight="1" x14ac:dyDescent="0.3">
      <c r="A269" s="17" t="s">
        <v>672</v>
      </c>
      <c r="B269" s="17" t="s">
        <v>53</v>
      </c>
      <c r="C269" s="18"/>
      <c r="D269" s="18"/>
      <c r="E269" s="20"/>
      <c r="F269" s="20"/>
      <c r="G269" s="20"/>
      <c r="H269" s="20"/>
      <c r="I269" s="20"/>
      <c r="J269" s="20"/>
      <c r="K269" s="20"/>
      <c r="L269" s="20"/>
      <c r="M269" s="18"/>
      <c r="N269" s="12"/>
      <c r="O269" s="12"/>
      <c r="P269" s="12"/>
      <c r="Q269" s="11" t="s">
        <v>673</v>
      </c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</row>
    <row r="270" spans="1:48" ht="30" customHeight="1" x14ac:dyDescent="0.3">
      <c r="A270" s="14" t="s">
        <v>153</v>
      </c>
      <c r="B270" s="14" t="s">
        <v>53</v>
      </c>
      <c r="C270" s="14" t="s">
        <v>53</v>
      </c>
      <c r="D270" s="15"/>
      <c r="E270" s="16"/>
      <c r="F270" s="16">
        <f t="shared" ref="F270:F288" si="41">TRUNC(E270*D270, 0)</f>
        <v>0</v>
      </c>
      <c r="G270" s="16"/>
      <c r="H270" s="16">
        <f t="shared" ref="H270:H288" si="42">TRUNC(G270*D270, 0)</f>
        <v>0</v>
      </c>
      <c r="I270" s="16"/>
      <c r="J270" s="16">
        <f t="shared" ref="J270:J288" si="43">TRUNC(I270*D270, 0)</f>
        <v>0</v>
      </c>
      <c r="K270" s="16">
        <f t="shared" ref="K270:K288" si="44">TRUNC(E270+G270+I270, 0)</f>
        <v>0</v>
      </c>
      <c r="L270" s="16">
        <f t="shared" ref="L270:L288" si="45">TRUNC(F270+H270+J270, 0)</f>
        <v>0</v>
      </c>
      <c r="M270" s="14"/>
      <c r="N270" s="2" t="s">
        <v>53</v>
      </c>
      <c r="O270" s="2" t="s">
        <v>53</v>
      </c>
      <c r="P270" s="2" t="s">
        <v>53</v>
      </c>
      <c r="Q270" s="2" t="s">
        <v>673</v>
      </c>
      <c r="R270" s="2" t="s">
        <v>62</v>
      </c>
      <c r="S270" s="2" t="s">
        <v>62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53</v>
      </c>
      <c r="AS270" s="2" t="s">
        <v>53</v>
      </c>
      <c r="AT270" s="3"/>
      <c r="AU270" s="2" t="s">
        <v>673</v>
      </c>
      <c r="AV270" s="3">
        <v>231</v>
      </c>
    </row>
    <row r="271" spans="1:48" ht="30" customHeight="1" x14ac:dyDescent="0.3">
      <c r="A271" s="14" t="s">
        <v>579</v>
      </c>
      <c r="B271" s="14" t="s">
        <v>580</v>
      </c>
      <c r="C271" s="14" t="s">
        <v>59</v>
      </c>
      <c r="D271" s="15">
        <v>181.4</v>
      </c>
      <c r="E271" s="16"/>
      <c r="F271" s="16">
        <f t="shared" si="41"/>
        <v>0</v>
      </c>
      <c r="G271" s="16"/>
      <c r="H271" s="16">
        <f t="shared" si="42"/>
        <v>0</v>
      </c>
      <c r="I271" s="16"/>
      <c r="J271" s="16">
        <f t="shared" si="43"/>
        <v>0</v>
      </c>
      <c r="K271" s="16">
        <f t="shared" si="44"/>
        <v>0</v>
      </c>
      <c r="L271" s="16">
        <f t="shared" si="45"/>
        <v>0</v>
      </c>
      <c r="M271" s="14"/>
      <c r="N271" s="2" t="s">
        <v>581</v>
      </c>
      <c r="O271" s="2" t="s">
        <v>53</v>
      </c>
      <c r="P271" s="2" t="s">
        <v>53</v>
      </c>
      <c r="Q271" s="2" t="s">
        <v>673</v>
      </c>
      <c r="R271" s="2" t="s">
        <v>61</v>
      </c>
      <c r="S271" s="2" t="s">
        <v>62</v>
      </c>
      <c r="T271" s="2" t="s">
        <v>62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53</v>
      </c>
      <c r="AS271" s="2" t="s">
        <v>53</v>
      </c>
      <c r="AT271" s="3"/>
      <c r="AU271" s="2" t="s">
        <v>674</v>
      </c>
      <c r="AV271" s="3">
        <v>232</v>
      </c>
    </row>
    <row r="272" spans="1:48" ht="30" customHeight="1" x14ac:dyDescent="0.3">
      <c r="A272" s="14" t="s">
        <v>583</v>
      </c>
      <c r="B272" s="14" t="s">
        <v>584</v>
      </c>
      <c r="C272" s="14" t="s">
        <v>59</v>
      </c>
      <c r="D272" s="15">
        <v>181.4</v>
      </c>
      <c r="E272" s="16"/>
      <c r="F272" s="16">
        <f t="shared" si="41"/>
        <v>0</v>
      </c>
      <c r="G272" s="16"/>
      <c r="H272" s="16">
        <f t="shared" si="42"/>
        <v>0</v>
      </c>
      <c r="I272" s="16"/>
      <c r="J272" s="16">
        <f t="shared" si="43"/>
        <v>0</v>
      </c>
      <c r="K272" s="16">
        <f t="shared" si="44"/>
        <v>0</v>
      </c>
      <c r="L272" s="16">
        <f t="shared" si="45"/>
        <v>0</v>
      </c>
      <c r="M272" s="14"/>
      <c r="N272" s="2" t="s">
        <v>585</v>
      </c>
      <c r="O272" s="2" t="s">
        <v>53</v>
      </c>
      <c r="P272" s="2" t="s">
        <v>53</v>
      </c>
      <c r="Q272" s="2" t="s">
        <v>673</v>
      </c>
      <c r="R272" s="2" t="s">
        <v>61</v>
      </c>
      <c r="S272" s="2" t="s">
        <v>62</v>
      </c>
      <c r="T272" s="2" t="s">
        <v>62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53</v>
      </c>
      <c r="AS272" s="2" t="s">
        <v>53</v>
      </c>
      <c r="AT272" s="3"/>
      <c r="AU272" s="2" t="s">
        <v>675</v>
      </c>
      <c r="AV272" s="3">
        <v>233</v>
      </c>
    </row>
    <row r="273" spans="1:48" ht="30" customHeight="1" x14ac:dyDescent="0.3">
      <c r="A273" s="14" t="s">
        <v>587</v>
      </c>
      <c r="B273" s="14" t="s">
        <v>588</v>
      </c>
      <c r="C273" s="14" t="s">
        <v>176</v>
      </c>
      <c r="D273" s="15">
        <v>7.2</v>
      </c>
      <c r="E273" s="16"/>
      <c r="F273" s="16">
        <f t="shared" si="41"/>
        <v>0</v>
      </c>
      <c r="G273" s="16"/>
      <c r="H273" s="16">
        <f t="shared" si="42"/>
        <v>0</v>
      </c>
      <c r="I273" s="16"/>
      <c r="J273" s="16">
        <f t="shared" si="43"/>
        <v>0</v>
      </c>
      <c r="K273" s="16">
        <f t="shared" si="44"/>
        <v>0</v>
      </c>
      <c r="L273" s="16">
        <f t="shared" si="45"/>
        <v>0</v>
      </c>
      <c r="M273" s="14"/>
      <c r="N273" s="2" t="s">
        <v>589</v>
      </c>
      <c r="O273" s="2" t="s">
        <v>53</v>
      </c>
      <c r="P273" s="2" t="s">
        <v>53</v>
      </c>
      <c r="Q273" s="2" t="s">
        <v>673</v>
      </c>
      <c r="R273" s="2" t="s">
        <v>61</v>
      </c>
      <c r="S273" s="2" t="s">
        <v>62</v>
      </c>
      <c r="T273" s="2" t="s">
        <v>62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53</v>
      </c>
      <c r="AS273" s="2" t="s">
        <v>53</v>
      </c>
      <c r="AT273" s="3"/>
      <c r="AU273" s="2" t="s">
        <v>676</v>
      </c>
      <c r="AV273" s="3">
        <v>234</v>
      </c>
    </row>
    <row r="274" spans="1:48" ht="30" customHeight="1" x14ac:dyDescent="0.3">
      <c r="A274" s="14" t="s">
        <v>295</v>
      </c>
      <c r="B274" s="14" t="s">
        <v>53</v>
      </c>
      <c r="C274" s="14" t="s">
        <v>53</v>
      </c>
      <c r="D274" s="15"/>
      <c r="E274" s="16"/>
      <c r="F274" s="16">
        <f t="shared" si="41"/>
        <v>0</v>
      </c>
      <c r="G274" s="16"/>
      <c r="H274" s="16">
        <f t="shared" si="42"/>
        <v>0</v>
      </c>
      <c r="I274" s="16"/>
      <c r="J274" s="16">
        <f t="shared" si="43"/>
        <v>0</v>
      </c>
      <c r="K274" s="16">
        <f t="shared" si="44"/>
        <v>0</v>
      </c>
      <c r="L274" s="16">
        <f t="shared" si="45"/>
        <v>0</v>
      </c>
      <c r="M274" s="14"/>
      <c r="N274" s="2" t="s">
        <v>53</v>
      </c>
      <c r="O274" s="2" t="s">
        <v>53</v>
      </c>
      <c r="P274" s="2" t="s">
        <v>53</v>
      </c>
      <c r="Q274" s="2" t="s">
        <v>673</v>
      </c>
      <c r="R274" s="2" t="s">
        <v>62</v>
      </c>
      <c r="S274" s="2" t="s">
        <v>62</v>
      </c>
      <c r="T274" s="2" t="s">
        <v>62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53</v>
      </c>
      <c r="AS274" s="2" t="s">
        <v>53</v>
      </c>
      <c r="AT274" s="3"/>
      <c r="AU274" s="2" t="s">
        <v>673</v>
      </c>
      <c r="AV274" s="3">
        <v>235</v>
      </c>
    </row>
    <row r="275" spans="1:48" ht="30" customHeight="1" x14ac:dyDescent="0.3">
      <c r="A275" s="14" t="s">
        <v>179</v>
      </c>
      <c r="B275" s="14" t="s">
        <v>592</v>
      </c>
      <c r="C275" s="14" t="s">
        <v>59</v>
      </c>
      <c r="D275" s="15">
        <v>159.5</v>
      </c>
      <c r="E275" s="16"/>
      <c r="F275" s="16">
        <f t="shared" si="41"/>
        <v>0</v>
      </c>
      <c r="G275" s="16"/>
      <c r="H275" s="16">
        <f t="shared" si="42"/>
        <v>0</v>
      </c>
      <c r="I275" s="16"/>
      <c r="J275" s="16">
        <f t="shared" si="43"/>
        <v>0</v>
      </c>
      <c r="K275" s="16">
        <f t="shared" si="44"/>
        <v>0</v>
      </c>
      <c r="L275" s="16">
        <f t="shared" si="45"/>
        <v>0</v>
      </c>
      <c r="M275" s="14"/>
      <c r="N275" s="2" t="s">
        <v>593</v>
      </c>
      <c r="O275" s="2" t="s">
        <v>53</v>
      </c>
      <c r="P275" s="2" t="s">
        <v>53</v>
      </c>
      <c r="Q275" s="2" t="s">
        <v>673</v>
      </c>
      <c r="R275" s="2" t="s">
        <v>61</v>
      </c>
      <c r="S275" s="2" t="s">
        <v>62</v>
      </c>
      <c r="T275" s="2" t="s">
        <v>62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53</v>
      </c>
      <c r="AS275" s="2" t="s">
        <v>53</v>
      </c>
      <c r="AT275" s="3"/>
      <c r="AU275" s="2" t="s">
        <v>677</v>
      </c>
      <c r="AV275" s="3">
        <v>237</v>
      </c>
    </row>
    <row r="276" spans="1:48" ht="30" customHeight="1" x14ac:dyDescent="0.3">
      <c r="A276" s="14" t="s">
        <v>183</v>
      </c>
      <c r="B276" s="14" t="s">
        <v>184</v>
      </c>
      <c r="C276" s="14" t="s">
        <v>59</v>
      </c>
      <c r="D276" s="15">
        <v>159.5</v>
      </c>
      <c r="E276" s="16"/>
      <c r="F276" s="16">
        <f t="shared" si="41"/>
        <v>0</v>
      </c>
      <c r="G276" s="16"/>
      <c r="H276" s="16">
        <f t="shared" si="42"/>
        <v>0</v>
      </c>
      <c r="I276" s="16"/>
      <c r="J276" s="16">
        <f t="shared" si="43"/>
        <v>0</v>
      </c>
      <c r="K276" s="16">
        <f t="shared" si="44"/>
        <v>0</v>
      </c>
      <c r="L276" s="16">
        <f t="shared" si="45"/>
        <v>0</v>
      </c>
      <c r="M276" s="14"/>
      <c r="N276" s="2" t="s">
        <v>185</v>
      </c>
      <c r="O276" s="2" t="s">
        <v>53</v>
      </c>
      <c r="P276" s="2" t="s">
        <v>53</v>
      </c>
      <c r="Q276" s="2" t="s">
        <v>673</v>
      </c>
      <c r="R276" s="2" t="s">
        <v>61</v>
      </c>
      <c r="S276" s="2" t="s">
        <v>62</v>
      </c>
      <c r="T276" s="2" t="s">
        <v>62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53</v>
      </c>
      <c r="AS276" s="2" t="s">
        <v>53</v>
      </c>
      <c r="AT276" s="3"/>
      <c r="AU276" s="2" t="s">
        <v>678</v>
      </c>
      <c r="AV276" s="3">
        <v>239</v>
      </c>
    </row>
    <row r="277" spans="1:48" ht="30" customHeight="1" x14ac:dyDescent="0.3">
      <c r="A277" s="14" t="s">
        <v>187</v>
      </c>
      <c r="B277" s="14" t="s">
        <v>355</v>
      </c>
      <c r="C277" s="14" t="s">
        <v>59</v>
      </c>
      <c r="D277" s="15">
        <v>159.5</v>
      </c>
      <c r="E277" s="16"/>
      <c r="F277" s="16">
        <f t="shared" si="41"/>
        <v>0</v>
      </c>
      <c r="G277" s="16"/>
      <c r="H277" s="16">
        <f t="shared" si="42"/>
        <v>0</v>
      </c>
      <c r="I277" s="16"/>
      <c r="J277" s="16">
        <f t="shared" si="43"/>
        <v>0</v>
      </c>
      <c r="K277" s="16">
        <f t="shared" si="44"/>
        <v>0</v>
      </c>
      <c r="L277" s="16">
        <f t="shared" si="45"/>
        <v>0</v>
      </c>
      <c r="M277" s="14"/>
      <c r="N277" s="2" t="s">
        <v>356</v>
      </c>
      <c r="O277" s="2" t="s">
        <v>53</v>
      </c>
      <c r="P277" s="2" t="s">
        <v>53</v>
      </c>
      <c r="Q277" s="2" t="s">
        <v>673</v>
      </c>
      <c r="R277" s="2" t="s">
        <v>61</v>
      </c>
      <c r="S277" s="2" t="s">
        <v>62</v>
      </c>
      <c r="T277" s="2" t="s">
        <v>62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53</v>
      </c>
      <c r="AS277" s="2" t="s">
        <v>53</v>
      </c>
      <c r="AT277" s="3"/>
      <c r="AU277" s="2" t="s">
        <v>679</v>
      </c>
      <c r="AV277" s="3">
        <v>240</v>
      </c>
    </row>
    <row r="278" spans="1:48" ht="30" customHeight="1" x14ac:dyDescent="0.3">
      <c r="A278" s="14" t="s">
        <v>680</v>
      </c>
      <c r="B278" s="14" t="s">
        <v>681</v>
      </c>
      <c r="C278" s="14" t="s">
        <v>59</v>
      </c>
      <c r="D278" s="15">
        <v>105.5</v>
      </c>
      <c r="E278" s="16"/>
      <c r="F278" s="16">
        <f t="shared" si="41"/>
        <v>0</v>
      </c>
      <c r="G278" s="16"/>
      <c r="H278" s="16">
        <f t="shared" si="42"/>
        <v>0</v>
      </c>
      <c r="I278" s="16"/>
      <c r="J278" s="16">
        <f t="shared" si="43"/>
        <v>0</v>
      </c>
      <c r="K278" s="16">
        <f t="shared" si="44"/>
        <v>0</v>
      </c>
      <c r="L278" s="16">
        <f t="shared" si="45"/>
        <v>0</v>
      </c>
      <c r="M278" s="14"/>
      <c r="N278" s="2" t="s">
        <v>682</v>
      </c>
      <c r="O278" s="2" t="s">
        <v>53</v>
      </c>
      <c r="P278" s="2" t="s">
        <v>53</v>
      </c>
      <c r="Q278" s="2" t="s">
        <v>673</v>
      </c>
      <c r="R278" s="2" t="s">
        <v>61</v>
      </c>
      <c r="S278" s="2" t="s">
        <v>62</v>
      </c>
      <c r="T278" s="2" t="s">
        <v>62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53</v>
      </c>
      <c r="AS278" s="2" t="s">
        <v>53</v>
      </c>
      <c r="AT278" s="3"/>
      <c r="AU278" s="2" t="s">
        <v>683</v>
      </c>
      <c r="AV278" s="3">
        <v>251</v>
      </c>
    </row>
    <row r="279" spans="1:48" ht="30" customHeight="1" x14ac:dyDescent="0.3">
      <c r="A279" s="14" t="s">
        <v>587</v>
      </c>
      <c r="B279" s="14" t="s">
        <v>622</v>
      </c>
      <c r="C279" s="14" t="s">
        <v>176</v>
      </c>
      <c r="D279" s="15">
        <v>77.3</v>
      </c>
      <c r="E279" s="16"/>
      <c r="F279" s="16">
        <f t="shared" si="41"/>
        <v>0</v>
      </c>
      <c r="G279" s="16"/>
      <c r="H279" s="16">
        <f t="shared" si="42"/>
        <v>0</v>
      </c>
      <c r="I279" s="16"/>
      <c r="J279" s="16">
        <f t="shared" si="43"/>
        <v>0</v>
      </c>
      <c r="K279" s="16">
        <f t="shared" si="44"/>
        <v>0</v>
      </c>
      <c r="L279" s="16">
        <f t="shared" si="45"/>
        <v>0</v>
      </c>
      <c r="M279" s="14"/>
      <c r="N279" s="2" t="s">
        <v>623</v>
      </c>
      <c r="O279" s="2" t="s">
        <v>53</v>
      </c>
      <c r="P279" s="2" t="s">
        <v>53</v>
      </c>
      <c r="Q279" s="2" t="s">
        <v>673</v>
      </c>
      <c r="R279" s="2" t="s">
        <v>61</v>
      </c>
      <c r="S279" s="2" t="s">
        <v>62</v>
      </c>
      <c r="T279" s="2" t="s">
        <v>62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53</v>
      </c>
      <c r="AS279" s="2" t="s">
        <v>53</v>
      </c>
      <c r="AT279" s="3"/>
      <c r="AU279" s="2" t="s">
        <v>684</v>
      </c>
      <c r="AV279" s="3">
        <v>253</v>
      </c>
    </row>
    <row r="280" spans="1:48" ht="30" customHeight="1" x14ac:dyDescent="0.3">
      <c r="A280" s="14" t="s">
        <v>685</v>
      </c>
      <c r="B280" s="14" t="s">
        <v>53</v>
      </c>
      <c r="C280" s="14" t="s">
        <v>176</v>
      </c>
      <c r="D280" s="15">
        <v>3</v>
      </c>
      <c r="E280" s="16"/>
      <c r="F280" s="16">
        <f t="shared" si="41"/>
        <v>0</v>
      </c>
      <c r="G280" s="16"/>
      <c r="H280" s="16">
        <f t="shared" si="42"/>
        <v>0</v>
      </c>
      <c r="I280" s="16"/>
      <c r="J280" s="16">
        <f t="shared" si="43"/>
        <v>0</v>
      </c>
      <c r="K280" s="16">
        <f t="shared" si="44"/>
        <v>0</v>
      </c>
      <c r="L280" s="16">
        <f t="shared" si="45"/>
        <v>0</v>
      </c>
      <c r="M280" s="14"/>
      <c r="N280" s="2" t="s">
        <v>686</v>
      </c>
      <c r="O280" s="2" t="s">
        <v>53</v>
      </c>
      <c r="P280" s="2" t="s">
        <v>53</v>
      </c>
      <c r="Q280" s="2" t="s">
        <v>673</v>
      </c>
      <c r="R280" s="2" t="s">
        <v>61</v>
      </c>
      <c r="S280" s="2" t="s">
        <v>62</v>
      </c>
      <c r="T280" s="2" t="s">
        <v>62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53</v>
      </c>
      <c r="AS280" s="2" t="s">
        <v>53</v>
      </c>
      <c r="AT280" s="3"/>
      <c r="AU280" s="2" t="s">
        <v>687</v>
      </c>
      <c r="AV280" s="3">
        <v>254</v>
      </c>
    </row>
    <row r="281" spans="1:48" ht="30" customHeight="1" x14ac:dyDescent="0.3">
      <c r="A281" s="14" t="s">
        <v>619</v>
      </c>
      <c r="B281" s="14" t="s">
        <v>53</v>
      </c>
      <c r="C281" s="14" t="s">
        <v>59</v>
      </c>
      <c r="D281" s="15">
        <v>62.5</v>
      </c>
      <c r="E281" s="16"/>
      <c r="F281" s="16">
        <f t="shared" si="41"/>
        <v>0</v>
      </c>
      <c r="G281" s="16"/>
      <c r="H281" s="16">
        <f t="shared" si="42"/>
        <v>0</v>
      </c>
      <c r="I281" s="16"/>
      <c r="J281" s="16">
        <f t="shared" si="43"/>
        <v>0</v>
      </c>
      <c r="K281" s="16">
        <f t="shared" si="44"/>
        <v>0</v>
      </c>
      <c r="L281" s="16">
        <f t="shared" si="45"/>
        <v>0</v>
      </c>
      <c r="M281" s="14"/>
      <c r="N281" s="2" t="s">
        <v>620</v>
      </c>
      <c r="O281" s="2" t="s">
        <v>53</v>
      </c>
      <c r="P281" s="2" t="s">
        <v>53</v>
      </c>
      <c r="Q281" s="2" t="s">
        <v>673</v>
      </c>
      <c r="R281" s="2" t="s">
        <v>61</v>
      </c>
      <c r="S281" s="2" t="s">
        <v>62</v>
      </c>
      <c r="T281" s="2" t="s">
        <v>62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53</v>
      </c>
      <c r="AS281" s="2" t="s">
        <v>53</v>
      </c>
      <c r="AT281" s="3"/>
      <c r="AU281" s="2" t="s">
        <v>688</v>
      </c>
      <c r="AV281" s="3">
        <v>252</v>
      </c>
    </row>
    <row r="282" spans="1:48" ht="30" customHeight="1" x14ac:dyDescent="0.3">
      <c r="A282" s="14" t="s">
        <v>335</v>
      </c>
      <c r="B282" s="14" t="s">
        <v>336</v>
      </c>
      <c r="C282" s="14" t="s">
        <v>59</v>
      </c>
      <c r="D282" s="15">
        <v>246.8</v>
      </c>
      <c r="E282" s="16"/>
      <c r="F282" s="16">
        <f t="shared" si="41"/>
        <v>0</v>
      </c>
      <c r="G282" s="16"/>
      <c r="H282" s="16">
        <f t="shared" si="42"/>
        <v>0</v>
      </c>
      <c r="I282" s="16"/>
      <c r="J282" s="16">
        <f t="shared" si="43"/>
        <v>0</v>
      </c>
      <c r="K282" s="16">
        <f t="shared" si="44"/>
        <v>0</v>
      </c>
      <c r="L282" s="16">
        <f t="shared" si="45"/>
        <v>0</v>
      </c>
      <c r="M282" s="14"/>
      <c r="N282" s="2" t="s">
        <v>337</v>
      </c>
      <c r="O282" s="2" t="s">
        <v>53</v>
      </c>
      <c r="P282" s="2" t="s">
        <v>53</v>
      </c>
      <c r="Q282" s="2" t="s">
        <v>673</v>
      </c>
      <c r="R282" s="2" t="s">
        <v>61</v>
      </c>
      <c r="S282" s="2" t="s">
        <v>62</v>
      </c>
      <c r="T282" s="2" t="s">
        <v>62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53</v>
      </c>
      <c r="AS282" s="2" t="s">
        <v>53</v>
      </c>
      <c r="AT282" s="3"/>
      <c r="AU282" s="2" t="s">
        <v>689</v>
      </c>
      <c r="AV282" s="3">
        <v>244</v>
      </c>
    </row>
    <row r="283" spans="1:48" ht="30" customHeight="1" x14ac:dyDescent="0.3">
      <c r="A283" s="14" t="s">
        <v>608</v>
      </c>
      <c r="B283" s="14" t="s">
        <v>336</v>
      </c>
      <c r="C283" s="14" t="s">
        <v>59</v>
      </c>
      <c r="D283" s="15">
        <v>246.8</v>
      </c>
      <c r="E283" s="16"/>
      <c r="F283" s="16">
        <f t="shared" si="41"/>
        <v>0</v>
      </c>
      <c r="G283" s="16"/>
      <c r="H283" s="16">
        <f t="shared" si="42"/>
        <v>0</v>
      </c>
      <c r="I283" s="16"/>
      <c r="J283" s="16">
        <f t="shared" si="43"/>
        <v>0</v>
      </c>
      <c r="K283" s="16">
        <f t="shared" si="44"/>
        <v>0</v>
      </c>
      <c r="L283" s="16">
        <f t="shared" si="45"/>
        <v>0</v>
      </c>
      <c r="M283" s="14"/>
      <c r="N283" s="2" t="s">
        <v>609</v>
      </c>
      <c r="O283" s="2" t="s">
        <v>53</v>
      </c>
      <c r="P283" s="2" t="s">
        <v>53</v>
      </c>
      <c r="Q283" s="2" t="s">
        <v>673</v>
      </c>
      <c r="R283" s="2" t="s">
        <v>61</v>
      </c>
      <c r="S283" s="2" t="s">
        <v>62</v>
      </c>
      <c r="T283" s="2" t="s">
        <v>62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53</v>
      </c>
      <c r="AS283" s="2" t="s">
        <v>53</v>
      </c>
      <c r="AT283" s="3"/>
      <c r="AU283" s="2" t="s">
        <v>690</v>
      </c>
      <c r="AV283" s="3">
        <v>255</v>
      </c>
    </row>
    <row r="284" spans="1:48" ht="30" customHeight="1" x14ac:dyDescent="0.3">
      <c r="A284" s="14" t="s">
        <v>611</v>
      </c>
      <c r="B284" s="14" t="s">
        <v>612</v>
      </c>
      <c r="C284" s="14" t="s">
        <v>176</v>
      </c>
      <c r="D284" s="15">
        <v>130.9</v>
      </c>
      <c r="E284" s="16"/>
      <c r="F284" s="16">
        <f t="shared" si="41"/>
        <v>0</v>
      </c>
      <c r="G284" s="16"/>
      <c r="H284" s="16">
        <f t="shared" si="42"/>
        <v>0</v>
      </c>
      <c r="I284" s="16"/>
      <c r="J284" s="16">
        <f t="shared" si="43"/>
        <v>0</v>
      </c>
      <c r="K284" s="16">
        <f t="shared" si="44"/>
        <v>0</v>
      </c>
      <c r="L284" s="16">
        <f t="shared" si="45"/>
        <v>0</v>
      </c>
      <c r="M284" s="14"/>
      <c r="N284" s="2" t="s">
        <v>613</v>
      </c>
      <c r="O284" s="2" t="s">
        <v>53</v>
      </c>
      <c r="P284" s="2" t="s">
        <v>53</v>
      </c>
      <c r="Q284" s="2" t="s">
        <v>673</v>
      </c>
      <c r="R284" s="2" t="s">
        <v>61</v>
      </c>
      <c r="S284" s="2" t="s">
        <v>62</v>
      </c>
      <c r="T284" s="2" t="s">
        <v>62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53</v>
      </c>
      <c r="AS284" s="2" t="s">
        <v>53</v>
      </c>
      <c r="AT284" s="3"/>
      <c r="AU284" s="2" t="s">
        <v>691</v>
      </c>
      <c r="AV284" s="3">
        <v>246</v>
      </c>
    </row>
    <row r="285" spans="1:48" ht="30" customHeight="1" x14ac:dyDescent="0.3">
      <c r="A285" s="14" t="s">
        <v>465</v>
      </c>
      <c r="B285" s="14" t="s">
        <v>53</v>
      </c>
      <c r="C285" s="14" t="s">
        <v>53</v>
      </c>
      <c r="D285" s="15"/>
      <c r="E285" s="16"/>
      <c r="F285" s="16">
        <f t="shared" si="41"/>
        <v>0</v>
      </c>
      <c r="G285" s="16"/>
      <c r="H285" s="16">
        <f t="shared" si="42"/>
        <v>0</v>
      </c>
      <c r="I285" s="16"/>
      <c r="J285" s="16">
        <f t="shared" si="43"/>
        <v>0</v>
      </c>
      <c r="K285" s="16">
        <f t="shared" si="44"/>
        <v>0</v>
      </c>
      <c r="L285" s="16">
        <f t="shared" si="45"/>
        <v>0</v>
      </c>
      <c r="M285" s="14"/>
      <c r="N285" s="2" t="s">
        <v>53</v>
      </c>
      <c r="O285" s="2" t="s">
        <v>53</v>
      </c>
      <c r="P285" s="2" t="s">
        <v>53</v>
      </c>
      <c r="Q285" s="2" t="s">
        <v>673</v>
      </c>
      <c r="R285" s="2" t="s">
        <v>62</v>
      </c>
      <c r="S285" s="2" t="s">
        <v>62</v>
      </c>
      <c r="T285" s="2" t="s">
        <v>62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53</v>
      </c>
      <c r="AS285" s="2" t="s">
        <v>53</v>
      </c>
      <c r="AT285" s="3"/>
      <c r="AU285" s="2" t="s">
        <v>673</v>
      </c>
      <c r="AV285" s="3">
        <v>247</v>
      </c>
    </row>
    <row r="286" spans="1:48" ht="30" customHeight="1" x14ac:dyDescent="0.3">
      <c r="A286" s="14" t="s">
        <v>475</v>
      </c>
      <c r="B286" s="14" t="s">
        <v>635</v>
      </c>
      <c r="C286" s="14" t="s">
        <v>59</v>
      </c>
      <c r="D286" s="15">
        <v>180.3</v>
      </c>
      <c r="E286" s="16"/>
      <c r="F286" s="16">
        <f t="shared" si="41"/>
        <v>0</v>
      </c>
      <c r="G286" s="16"/>
      <c r="H286" s="16">
        <f t="shared" si="42"/>
        <v>0</v>
      </c>
      <c r="I286" s="16"/>
      <c r="J286" s="16">
        <f t="shared" si="43"/>
        <v>0</v>
      </c>
      <c r="K286" s="16">
        <f t="shared" si="44"/>
        <v>0</v>
      </c>
      <c r="L286" s="16">
        <f t="shared" si="45"/>
        <v>0</v>
      </c>
      <c r="M286" s="14"/>
      <c r="N286" s="2" t="s">
        <v>636</v>
      </c>
      <c r="O286" s="2" t="s">
        <v>53</v>
      </c>
      <c r="P286" s="2" t="s">
        <v>53</v>
      </c>
      <c r="Q286" s="2" t="s">
        <v>673</v>
      </c>
      <c r="R286" s="2" t="s">
        <v>61</v>
      </c>
      <c r="S286" s="2" t="s">
        <v>62</v>
      </c>
      <c r="T286" s="2" t="s">
        <v>62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53</v>
      </c>
      <c r="AS286" s="2" t="s">
        <v>53</v>
      </c>
      <c r="AT286" s="3"/>
      <c r="AU286" s="2" t="s">
        <v>692</v>
      </c>
      <c r="AV286" s="3">
        <v>248</v>
      </c>
    </row>
    <row r="287" spans="1:48" ht="30" customHeight="1" x14ac:dyDescent="0.3">
      <c r="A287" s="14" t="s">
        <v>638</v>
      </c>
      <c r="B287" s="14" t="s">
        <v>639</v>
      </c>
      <c r="C287" s="14" t="s">
        <v>59</v>
      </c>
      <c r="D287" s="15">
        <v>180.3</v>
      </c>
      <c r="E287" s="16"/>
      <c r="F287" s="16">
        <f t="shared" si="41"/>
        <v>0</v>
      </c>
      <c r="G287" s="16"/>
      <c r="H287" s="16">
        <f t="shared" si="42"/>
        <v>0</v>
      </c>
      <c r="I287" s="16"/>
      <c r="J287" s="16">
        <f t="shared" si="43"/>
        <v>0</v>
      </c>
      <c r="K287" s="16">
        <f t="shared" si="44"/>
        <v>0</v>
      </c>
      <c r="L287" s="16">
        <f t="shared" si="45"/>
        <v>0</v>
      </c>
      <c r="M287" s="14"/>
      <c r="N287" s="2" t="s">
        <v>640</v>
      </c>
      <c r="O287" s="2" t="s">
        <v>53</v>
      </c>
      <c r="P287" s="2" t="s">
        <v>53</v>
      </c>
      <c r="Q287" s="2" t="s">
        <v>673</v>
      </c>
      <c r="R287" s="2" t="s">
        <v>61</v>
      </c>
      <c r="S287" s="2" t="s">
        <v>62</v>
      </c>
      <c r="T287" s="2" t="s">
        <v>62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53</v>
      </c>
      <c r="AS287" s="2" t="s">
        <v>53</v>
      </c>
      <c r="AT287" s="3"/>
      <c r="AU287" s="2" t="s">
        <v>693</v>
      </c>
      <c r="AV287" s="3">
        <v>249</v>
      </c>
    </row>
    <row r="288" spans="1:48" ht="30" customHeight="1" x14ac:dyDescent="0.3">
      <c r="A288" s="14" t="s">
        <v>532</v>
      </c>
      <c r="B288" s="14" t="s">
        <v>644</v>
      </c>
      <c r="C288" s="14" t="s">
        <v>176</v>
      </c>
      <c r="D288" s="15">
        <v>149.9</v>
      </c>
      <c r="E288" s="16"/>
      <c r="F288" s="16">
        <f t="shared" si="41"/>
        <v>0</v>
      </c>
      <c r="G288" s="16"/>
      <c r="H288" s="16">
        <f t="shared" si="42"/>
        <v>0</v>
      </c>
      <c r="I288" s="16"/>
      <c r="J288" s="16">
        <f t="shared" si="43"/>
        <v>0</v>
      </c>
      <c r="K288" s="16">
        <f t="shared" si="44"/>
        <v>0</v>
      </c>
      <c r="L288" s="16">
        <f t="shared" si="45"/>
        <v>0</v>
      </c>
      <c r="M288" s="14"/>
      <c r="N288" s="2" t="s">
        <v>645</v>
      </c>
      <c r="O288" s="2" t="s">
        <v>53</v>
      </c>
      <c r="P288" s="2" t="s">
        <v>53</v>
      </c>
      <c r="Q288" s="2" t="s">
        <v>673</v>
      </c>
      <c r="R288" s="2" t="s">
        <v>61</v>
      </c>
      <c r="S288" s="2" t="s">
        <v>62</v>
      </c>
      <c r="T288" s="2" t="s">
        <v>62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53</v>
      </c>
      <c r="AS288" s="2" t="s">
        <v>53</v>
      </c>
      <c r="AT288" s="3"/>
      <c r="AU288" s="2" t="s">
        <v>694</v>
      </c>
      <c r="AV288" s="3">
        <v>250</v>
      </c>
    </row>
    <row r="289" spans="1:48" ht="30" customHeight="1" x14ac:dyDescent="0.3">
      <c r="A289" s="15"/>
      <c r="B289" s="15"/>
      <c r="C289" s="15"/>
      <c r="D289" s="15"/>
      <c r="E289" s="16"/>
      <c r="F289" s="16"/>
      <c r="G289" s="16"/>
      <c r="H289" s="16"/>
      <c r="I289" s="16"/>
      <c r="J289" s="16"/>
      <c r="K289" s="16"/>
      <c r="L289" s="16"/>
      <c r="M289" s="15"/>
      <c r="Q289" s="1" t="s">
        <v>673</v>
      </c>
    </row>
    <row r="290" spans="1:48" ht="30" customHeight="1" x14ac:dyDescent="0.3">
      <c r="A290" s="14" t="s">
        <v>80</v>
      </c>
      <c r="B290" s="15"/>
      <c r="C290" s="15"/>
      <c r="D290" s="15"/>
      <c r="E290" s="16"/>
      <c r="F290" s="16">
        <f>SUMIF(Q270:Q289,"010206",F270:F289)</f>
        <v>0</v>
      </c>
      <c r="G290" s="16"/>
      <c r="H290" s="16">
        <f>SUMIF(Q270:Q289,"010206",H270:H289)</f>
        <v>0</v>
      </c>
      <c r="I290" s="16"/>
      <c r="J290" s="16">
        <f>SUMIF(Q270:Q289,"010206",J270:J289)</f>
        <v>0</v>
      </c>
      <c r="K290" s="16"/>
      <c r="L290" s="16">
        <f>SUMIF(Q270:Q289,"010206",L270:L289)</f>
        <v>0</v>
      </c>
      <c r="M290" s="15"/>
      <c r="N290" t="s">
        <v>81</v>
      </c>
    </row>
    <row r="291" spans="1:48" ht="30" customHeight="1" x14ac:dyDescent="0.3">
      <c r="A291" s="14" t="s">
        <v>695</v>
      </c>
      <c r="B291" s="14" t="s">
        <v>53</v>
      </c>
      <c r="C291" s="15"/>
      <c r="D291" s="15"/>
      <c r="E291" s="16"/>
      <c r="F291" s="16"/>
      <c r="G291" s="16"/>
      <c r="H291" s="16"/>
      <c r="I291" s="16"/>
      <c r="J291" s="16"/>
      <c r="K291" s="16"/>
      <c r="L291" s="16"/>
      <c r="M291" s="15"/>
      <c r="N291" s="3"/>
      <c r="O291" s="3"/>
      <c r="P291" s="3"/>
      <c r="Q291" s="2" t="s">
        <v>696</v>
      </c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</row>
    <row r="292" spans="1:48" ht="30" customHeight="1" x14ac:dyDescent="0.3">
      <c r="A292" s="14" t="s">
        <v>153</v>
      </c>
      <c r="B292" s="14" t="s">
        <v>53</v>
      </c>
      <c r="C292" s="14" t="s">
        <v>53</v>
      </c>
      <c r="D292" s="15"/>
      <c r="E292" s="16"/>
      <c r="F292" s="16">
        <f t="shared" ref="F292:F311" si="46">TRUNC(E292*D292, 0)</f>
        <v>0</v>
      </c>
      <c r="G292" s="16"/>
      <c r="H292" s="16">
        <f t="shared" ref="H292:H311" si="47">TRUNC(G292*D292, 0)</f>
        <v>0</v>
      </c>
      <c r="I292" s="16"/>
      <c r="J292" s="16">
        <f t="shared" ref="J292:J311" si="48">TRUNC(I292*D292, 0)</f>
        <v>0</v>
      </c>
      <c r="K292" s="16">
        <f t="shared" ref="K292:K311" si="49">TRUNC(E292+G292+I292, 0)</f>
        <v>0</v>
      </c>
      <c r="L292" s="16">
        <f t="shared" ref="L292:L311" si="50">TRUNC(F292+H292+J292, 0)</f>
        <v>0</v>
      </c>
      <c r="M292" s="14"/>
      <c r="N292" s="2" t="s">
        <v>53</v>
      </c>
      <c r="O292" s="2" t="s">
        <v>53</v>
      </c>
      <c r="P292" s="2" t="s">
        <v>53</v>
      </c>
      <c r="Q292" s="2" t="s">
        <v>696</v>
      </c>
      <c r="R292" s="2" t="s">
        <v>62</v>
      </c>
      <c r="S292" s="2" t="s">
        <v>62</v>
      </c>
      <c r="T292" s="2" t="s">
        <v>62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53</v>
      </c>
      <c r="AS292" s="2" t="s">
        <v>53</v>
      </c>
      <c r="AT292" s="3"/>
      <c r="AU292" s="2" t="s">
        <v>696</v>
      </c>
      <c r="AV292" s="3">
        <v>257</v>
      </c>
    </row>
    <row r="293" spans="1:48" ht="30" customHeight="1" x14ac:dyDescent="0.3">
      <c r="A293" s="14" t="s">
        <v>579</v>
      </c>
      <c r="B293" s="14" t="s">
        <v>580</v>
      </c>
      <c r="C293" s="14" t="s">
        <v>59</v>
      </c>
      <c r="D293" s="15">
        <v>57.2</v>
      </c>
      <c r="E293" s="16"/>
      <c r="F293" s="16">
        <f t="shared" si="46"/>
        <v>0</v>
      </c>
      <c r="G293" s="16"/>
      <c r="H293" s="16">
        <f t="shared" si="47"/>
        <v>0</v>
      </c>
      <c r="I293" s="16"/>
      <c r="J293" s="16">
        <f t="shared" si="48"/>
        <v>0</v>
      </c>
      <c r="K293" s="16">
        <f t="shared" si="49"/>
        <v>0</v>
      </c>
      <c r="L293" s="16">
        <f t="shared" si="50"/>
        <v>0</v>
      </c>
      <c r="M293" s="14"/>
      <c r="N293" s="2" t="s">
        <v>581</v>
      </c>
      <c r="O293" s="2" t="s">
        <v>53</v>
      </c>
      <c r="P293" s="2" t="s">
        <v>53</v>
      </c>
      <c r="Q293" s="2" t="s">
        <v>696</v>
      </c>
      <c r="R293" s="2" t="s">
        <v>61</v>
      </c>
      <c r="S293" s="2" t="s">
        <v>62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53</v>
      </c>
      <c r="AS293" s="2" t="s">
        <v>53</v>
      </c>
      <c r="AT293" s="3"/>
      <c r="AU293" s="2" t="s">
        <v>697</v>
      </c>
      <c r="AV293" s="3">
        <v>258</v>
      </c>
    </row>
    <row r="294" spans="1:48" ht="30" customHeight="1" x14ac:dyDescent="0.3">
      <c r="A294" s="14" t="s">
        <v>583</v>
      </c>
      <c r="B294" s="14" t="s">
        <v>584</v>
      </c>
      <c r="C294" s="14" t="s">
        <v>59</v>
      </c>
      <c r="D294" s="15">
        <v>57.2</v>
      </c>
      <c r="E294" s="16"/>
      <c r="F294" s="16">
        <f t="shared" si="46"/>
        <v>0</v>
      </c>
      <c r="G294" s="16"/>
      <c r="H294" s="16">
        <f t="shared" si="47"/>
        <v>0</v>
      </c>
      <c r="I294" s="16"/>
      <c r="J294" s="16">
        <f t="shared" si="48"/>
        <v>0</v>
      </c>
      <c r="K294" s="16">
        <f t="shared" si="49"/>
        <v>0</v>
      </c>
      <c r="L294" s="16">
        <f t="shared" si="50"/>
        <v>0</v>
      </c>
      <c r="M294" s="14"/>
      <c r="N294" s="2" t="s">
        <v>585</v>
      </c>
      <c r="O294" s="2" t="s">
        <v>53</v>
      </c>
      <c r="P294" s="2" t="s">
        <v>53</v>
      </c>
      <c r="Q294" s="2" t="s">
        <v>696</v>
      </c>
      <c r="R294" s="2" t="s">
        <v>61</v>
      </c>
      <c r="S294" s="2" t="s">
        <v>62</v>
      </c>
      <c r="T294" s="2" t="s">
        <v>62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53</v>
      </c>
      <c r="AS294" s="2" t="s">
        <v>53</v>
      </c>
      <c r="AT294" s="3"/>
      <c r="AU294" s="2" t="s">
        <v>698</v>
      </c>
      <c r="AV294" s="3">
        <v>259</v>
      </c>
    </row>
    <row r="295" spans="1:48" ht="30" customHeight="1" x14ac:dyDescent="0.3">
      <c r="A295" s="14" t="s">
        <v>587</v>
      </c>
      <c r="B295" s="14" t="s">
        <v>588</v>
      </c>
      <c r="C295" s="14" t="s">
        <v>176</v>
      </c>
      <c r="D295" s="15">
        <v>2.1</v>
      </c>
      <c r="E295" s="16"/>
      <c r="F295" s="16">
        <f t="shared" si="46"/>
        <v>0</v>
      </c>
      <c r="G295" s="16"/>
      <c r="H295" s="16">
        <f t="shared" si="47"/>
        <v>0</v>
      </c>
      <c r="I295" s="16"/>
      <c r="J295" s="16">
        <f t="shared" si="48"/>
        <v>0</v>
      </c>
      <c r="K295" s="16">
        <f t="shared" si="49"/>
        <v>0</v>
      </c>
      <c r="L295" s="16">
        <f t="shared" si="50"/>
        <v>0</v>
      </c>
      <c r="M295" s="14"/>
      <c r="N295" s="2" t="s">
        <v>589</v>
      </c>
      <c r="O295" s="2" t="s">
        <v>53</v>
      </c>
      <c r="P295" s="2" t="s">
        <v>53</v>
      </c>
      <c r="Q295" s="2" t="s">
        <v>696</v>
      </c>
      <c r="R295" s="2" t="s">
        <v>61</v>
      </c>
      <c r="S295" s="2" t="s">
        <v>62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53</v>
      </c>
      <c r="AS295" s="2" t="s">
        <v>53</v>
      </c>
      <c r="AT295" s="3"/>
      <c r="AU295" s="2" t="s">
        <v>699</v>
      </c>
      <c r="AV295" s="3">
        <v>260</v>
      </c>
    </row>
    <row r="296" spans="1:48" ht="30" customHeight="1" x14ac:dyDescent="0.3">
      <c r="A296" s="14" t="s">
        <v>295</v>
      </c>
      <c r="B296" s="14" t="s">
        <v>53</v>
      </c>
      <c r="C296" s="14" t="s">
        <v>53</v>
      </c>
      <c r="D296" s="15"/>
      <c r="E296" s="16"/>
      <c r="F296" s="16">
        <f t="shared" si="46"/>
        <v>0</v>
      </c>
      <c r="G296" s="16"/>
      <c r="H296" s="16">
        <f t="shared" si="47"/>
        <v>0</v>
      </c>
      <c r="I296" s="16"/>
      <c r="J296" s="16">
        <f t="shared" si="48"/>
        <v>0</v>
      </c>
      <c r="K296" s="16">
        <f t="shared" si="49"/>
        <v>0</v>
      </c>
      <c r="L296" s="16">
        <f t="shared" si="50"/>
        <v>0</v>
      </c>
      <c r="M296" s="14"/>
      <c r="N296" s="2" t="s">
        <v>53</v>
      </c>
      <c r="O296" s="2" t="s">
        <v>53</v>
      </c>
      <c r="P296" s="2" t="s">
        <v>53</v>
      </c>
      <c r="Q296" s="2" t="s">
        <v>696</v>
      </c>
      <c r="R296" s="2" t="s">
        <v>62</v>
      </c>
      <c r="S296" s="2" t="s">
        <v>62</v>
      </c>
      <c r="T296" s="2" t="s">
        <v>62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53</v>
      </c>
      <c r="AS296" s="2" t="s">
        <v>53</v>
      </c>
      <c r="AT296" s="3"/>
      <c r="AU296" s="2" t="s">
        <v>696</v>
      </c>
      <c r="AV296" s="3">
        <v>261</v>
      </c>
    </row>
    <row r="297" spans="1:48" ht="30" customHeight="1" x14ac:dyDescent="0.3">
      <c r="A297" s="14" t="s">
        <v>591</v>
      </c>
      <c r="B297" s="14" t="s">
        <v>53</v>
      </c>
      <c r="C297" s="14" t="s">
        <v>53</v>
      </c>
      <c r="D297" s="15"/>
      <c r="E297" s="16"/>
      <c r="F297" s="16">
        <f t="shared" si="46"/>
        <v>0</v>
      </c>
      <c r="G297" s="16"/>
      <c r="H297" s="16">
        <f t="shared" si="47"/>
        <v>0</v>
      </c>
      <c r="I297" s="16"/>
      <c r="J297" s="16">
        <f t="shared" si="48"/>
        <v>0</v>
      </c>
      <c r="K297" s="16">
        <f t="shared" si="49"/>
        <v>0</v>
      </c>
      <c r="L297" s="16">
        <f t="shared" si="50"/>
        <v>0</v>
      </c>
      <c r="M297" s="14"/>
      <c r="N297" s="2" t="s">
        <v>53</v>
      </c>
      <c r="O297" s="2" t="s">
        <v>53</v>
      </c>
      <c r="P297" s="2" t="s">
        <v>53</v>
      </c>
      <c r="Q297" s="2" t="s">
        <v>696</v>
      </c>
      <c r="R297" s="2" t="s">
        <v>62</v>
      </c>
      <c r="S297" s="2" t="s">
        <v>62</v>
      </c>
      <c r="T297" s="2" t="s">
        <v>62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53</v>
      </c>
      <c r="AS297" s="2" t="s">
        <v>53</v>
      </c>
      <c r="AT297" s="3"/>
      <c r="AU297" s="2" t="s">
        <v>696</v>
      </c>
      <c r="AV297" s="3">
        <v>262</v>
      </c>
    </row>
    <row r="298" spans="1:48" ht="30" customHeight="1" x14ac:dyDescent="0.3">
      <c r="A298" s="14" t="s">
        <v>179</v>
      </c>
      <c r="B298" s="14" t="s">
        <v>592</v>
      </c>
      <c r="C298" s="14" t="s">
        <v>59</v>
      </c>
      <c r="D298" s="15">
        <v>24.9</v>
      </c>
      <c r="E298" s="16"/>
      <c r="F298" s="16">
        <f t="shared" si="46"/>
        <v>0</v>
      </c>
      <c r="G298" s="16"/>
      <c r="H298" s="16">
        <f t="shared" si="47"/>
        <v>0</v>
      </c>
      <c r="I298" s="16"/>
      <c r="J298" s="16">
        <f t="shared" si="48"/>
        <v>0</v>
      </c>
      <c r="K298" s="16">
        <f t="shared" si="49"/>
        <v>0</v>
      </c>
      <c r="L298" s="16">
        <f t="shared" si="50"/>
        <v>0</v>
      </c>
      <c r="M298" s="14"/>
      <c r="N298" s="2" t="s">
        <v>593</v>
      </c>
      <c r="O298" s="2" t="s">
        <v>53</v>
      </c>
      <c r="P298" s="2" t="s">
        <v>53</v>
      </c>
      <c r="Q298" s="2" t="s">
        <v>696</v>
      </c>
      <c r="R298" s="2" t="s">
        <v>61</v>
      </c>
      <c r="S298" s="2" t="s">
        <v>62</v>
      </c>
      <c r="T298" s="2" t="s">
        <v>62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53</v>
      </c>
      <c r="AS298" s="2" t="s">
        <v>53</v>
      </c>
      <c r="AT298" s="3"/>
      <c r="AU298" s="2" t="s">
        <v>700</v>
      </c>
      <c r="AV298" s="3">
        <v>263</v>
      </c>
    </row>
    <row r="299" spans="1:48" ht="30" customHeight="1" x14ac:dyDescent="0.3">
      <c r="A299" s="14" t="s">
        <v>183</v>
      </c>
      <c r="B299" s="14" t="s">
        <v>184</v>
      </c>
      <c r="C299" s="14" t="s">
        <v>59</v>
      </c>
      <c r="D299" s="15">
        <v>24.9</v>
      </c>
      <c r="E299" s="16"/>
      <c r="F299" s="16">
        <f t="shared" si="46"/>
        <v>0</v>
      </c>
      <c r="G299" s="16"/>
      <c r="H299" s="16">
        <f t="shared" si="47"/>
        <v>0</v>
      </c>
      <c r="I299" s="16"/>
      <c r="J299" s="16">
        <f t="shared" si="48"/>
        <v>0</v>
      </c>
      <c r="K299" s="16">
        <f t="shared" si="49"/>
        <v>0</v>
      </c>
      <c r="L299" s="16">
        <f t="shared" si="50"/>
        <v>0</v>
      </c>
      <c r="M299" s="14"/>
      <c r="N299" s="2" t="s">
        <v>185</v>
      </c>
      <c r="O299" s="2" t="s">
        <v>53</v>
      </c>
      <c r="P299" s="2" t="s">
        <v>53</v>
      </c>
      <c r="Q299" s="2" t="s">
        <v>696</v>
      </c>
      <c r="R299" s="2" t="s">
        <v>61</v>
      </c>
      <c r="S299" s="2" t="s">
        <v>62</v>
      </c>
      <c r="T299" s="2" t="s">
        <v>62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53</v>
      </c>
      <c r="AS299" s="2" t="s">
        <v>53</v>
      </c>
      <c r="AT299" s="3"/>
      <c r="AU299" s="2" t="s">
        <v>701</v>
      </c>
      <c r="AV299" s="3">
        <v>264</v>
      </c>
    </row>
    <row r="300" spans="1:48" ht="30" customHeight="1" x14ac:dyDescent="0.3">
      <c r="A300" s="14" t="s">
        <v>187</v>
      </c>
      <c r="B300" s="14" t="s">
        <v>355</v>
      </c>
      <c r="C300" s="14" t="s">
        <v>59</v>
      </c>
      <c r="D300" s="15">
        <v>24.9</v>
      </c>
      <c r="E300" s="16"/>
      <c r="F300" s="16">
        <f t="shared" si="46"/>
        <v>0</v>
      </c>
      <c r="G300" s="16"/>
      <c r="H300" s="16">
        <f t="shared" si="47"/>
        <v>0</v>
      </c>
      <c r="I300" s="16"/>
      <c r="J300" s="16">
        <f t="shared" si="48"/>
        <v>0</v>
      </c>
      <c r="K300" s="16">
        <f t="shared" si="49"/>
        <v>0</v>
      </c>
      <c r="L300" s="16">
        <f t="shared" si="50"/>
        <v>0</v>
      </c>
      <c r="M300" s="14"/>
      <c r="N300" s="2" t="s">
        <v>356</v>
      </c>
      <c r="O300" s="2" t="s">
        <v>53</v>
      </c>
      <c r="P300" s="2" t="s">
        <v>53</v>
      </c>
      <c r="Q300" s="2" t="s">
        <v>696</v>
      </c>
      <c r="R300" s="2" t="s">
        <v>61</v>
      </c>
      <c r="S300" s="2" t="s">
        <v>62</v>
      </c>
      <c r="T300" s="2" t="s">
        <v>62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53</v>
      </c>
      <c r="AS300" s="2" t="s">
        <v>53</v>
      </c>
      <c r="AT300" s="3"/>
      <c r="AU300" s="2" t="s">
        <v>702</v>
      </c>
      <c r="AV300" s="3">
        <v>265</v>
      </c>
    </row>
    <row r="301" spans="1:48" ht="30" customHeight="1" x14ac:dyDescent="0.3">
      <c r="A301" s="14" t="s">
        <v>680</v>
      </c>
      <c r="B301" s="14" t="s">
        <v>681</v>
      </c>
      <c r="C301" s="14" t="s">
        <v>59</v>
      </c>
      <c r="D301" s="15">
        <v>14.3</v>
      </c>
      <c r="E301" s="16"/>
      <c r="F301" s="16">
        <f t="shared" si="46"/>
        <v>0</v>
      </c>
      <c r="G301" s="16"/>
      <c r="H301" s="16">
        <f t="shared" si="47"/>
        <v>0</v>
      </c>
      <c r="I301" s="16"/>
      <c r="J301" s="16">
        <f t="shared" si="48"/>
        <v>0</v>
      </c>
      <c r="K301" s="16">
        <f t="shared" si="49"/>
        <v>0</v>
      </c>
      <c r="L301" s="16">
        <f t="shared" si="50"/>
        <v>0</v>
      </c>
      <c r="M301" s="14"/>
      <c r="N301" s="2" t="s">
        <v>682</v>
      </c>
      <c r="O301" s="2" t="s">
        <v>53</v>
      </c>
      <c r="P301" s="2" t="s">
        <v>53</v>
      </c>
      <c r="Q301" s="2" t="s">
        <v>696</v>
      </c>
      <c r="R301" s="2" t="s">
        <v>61</v>
      </c>
      <c r="S301" s="2" t="s">
        <v>62</v>
      </c>
      <c r="T301" s="2" t="s">
        <v>62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53</v>
      </c>
      <c r="AS301" s="2" t="s">
        <v>53</v>
      </c>
      <c r="AT301" s="3"/>
      <c r="AU301" s="2" t="s">
        <v>703</v>
      </c>
      <c r="AV301" s="3">
        <v>266</v>
      </c>
    </row>
    <row r="302" spans="1:48" ht="30" customHeight="1" x14ac:dyDescent="0.3">
      <c r="A302" s="14" t="s">
        <v>587</v>
      </c>
      <c r="B302" s="14" t="s">
        <v>622</v>
      </c>
      <c r="C302" s="14" t="s">
        <v>176</v>
      </c>
      <c r="D302" s="15">
        <v>17.8</v>
      </c>
      <c r="E302" s="16"/>
      <c r="F302" s="16">
        <f t="shared" si="46"/>
        <v>0</v>
      </c>
      <c r="G302" s="16"/>
      <c r="H302" s="16">
        <f t="shared" si="47"/>
        <v>0</v>
      </c>
      <c r="I302" s="16"/>
      <c r="J302" s="16">
        <f t="shared" si="48"/>
        <v>0</v>
      </c>
      <c r="K302" s="16">
        <f t="shared" si="49"/>
        <v>0</v>
      </c>
      <c r="L302" s="16">
        <f t="shared" si="50"/>
        <v>0</v>
      </c>
      <c r="M302" s="14"/>
      <c r="N302" s="2" t="s">
        <v>623</v>
      </c>
      <c r="O302" s="2" t="s">
        <v>53</v>
      </c>
      <c r="P302" s="2" t="s">
        <v>53</v>
      </c>
      <c r="Q302" s="2" t="s">
        <v>696</v>
      </c>
      <c r="R302" s="2" t="s">
        <v>61</v>
      </c>
      <c r="S302" s="2" t="s">
        <v>62</v>
      </c>
      <c r="T302" s="2" t="s">
        <v>62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53</v>
      </c>
      <c r="AS302" s="2" t="s">
        <v>53</v>
      </c>
      <c r="AT302" s="3"/>
      <c r="AU302" s="2" t="s">
        <v>704</v>
      </c>
      <c r="AV302" s="3">
        <v>267</v>
      </c>
    </row>
    <row r="303" spans="1:48" ht="30" customHeight="1" x14ac:dyDescent="0.3">
      <c r="A303" s="14" t="s">
        <v>685</v>
      </c>
      <c r="B303" s="14" t="s">
        <v>53</v>
      </c>
      <c r="C303" s="14" t="s">
        <v>176</v>
      </c>
      <c r="D303" s="15">
        <v>1.2</v>
      </c>
      <c r="E303" s="16"/>
      <c r="F303" s="16">
        <f t="shared" si="46"/>
        <v>0</v>
      </c>
      <c r="G303" s="16"/>
      <c r="H303" s="16">
        <f t="shared" si="47"/>
        <v>0</v>
      </c>
      <c r="I303" s="16"/>
      <c r="J303" s="16">
        <f t="shared" si="48"/>
        <v>0</v>
      </c>
      <c r="K303" s="16">
        <f t="shared" si="49"/>
        <v>0</v>
      </c>
      <c r="L303" s="16">
        <f t="shared" si="50"/>
        <v>0</v>
      </c>
      <c r="M303" s="14"/>
      <c r="N303" s="2" t="s">
        <v>686</v>
      </c>
      <c r="O303" s="2" t="s">
        <v>53</v>
      </c>
      <c r="P303" s="2" t="s">
        <v>53</v>
      </c>
      <c r="Q303" s="2" t="s">
        <v>696</v>
      </c>
      <c r="R303" s="2" t="s">
        <v>61</v>
      </c>
      <c r="S303" s="2" t="s">
        <v>62</v>
      </c>
      <c r="T303" s="2" t="s">
        <v>62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53</v>
      </c>
      <c r="AS303" s="2" t="s">
        <v>53</v>
      </c>
      <c r="AT303" s="3"/>
      <c r="AU303" s="2" t="s">
        <v>705</v>
      </c>
      <c r="AV303" s="3">
        <v>268</v>
      </c>
    </row>
    <row r="304" spans="1:48" ht="30" customHeight="1" x14ac:dyDescent="0.3">
      <c r="A304" s="14" t="s">
        <v>619</v>
      </c>
      <c r="B304" s="14" t="s">
        <v>53</v>
      </c>
      <c r="C304" s="14" t="s">
        <v>59</v>
      </c>
      <c r="D304" s="15">
        <v>8</v>
      </c>
      <c r="E304" s="16"/>
      <c r="F304" s="16">
        <f t="shared" si="46"/>
        <v>0</v>
      </c>
      <c r="G304" s="16"/>
      <c r="H304" s="16">
        <f t="shared" si="47"/>
        <v>0</v>
      </c>
      <c r="I304" s="16"/>
      <c r="J304" s="16">
        <f t="shared" si="48"/>
        <v>0</v>
      </c>
      <c r="K304" s="16">
        <f t="shared" si="49"/>
        <v>0</v>
      </c>
      <c r="L304" s="16">
        <f t="shared" si="50"/>
        <v>0</v>
      </c>
      <c r="M304" s="14"/>
      <c r="N304" s="2" t="s">
        <v>620</v>
      </c>
      <c r="O304" s="2" t="s">
        <v>53</v>
      </c>
      <c r="P304" s="2" t="s">
        <v>53</v>
      </c>
      <c r="Q304" s="2" t="s">
        <v>696</v>
      </c>
      <c r="R304" s="2" t="s">
        <v>61</v>
      </c>
      <c r="S304" s="2" t="s">
        <v>62</v>
      </c>
      <c r="T304" s="2" t="s">
        <v>62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53</v>
      </c>
      <c r="AS304" s="2" t="s">
        <v>53</v>
      </c>
      <c r="AT304" s="3"/>
      <c r="AU304" s="2" t="s">
        <v>706</v>
      </c>
      <c r="AV304" s="3">
        <v>269</v>
      </c>
    </row>
    <row r="305" spans="1:48" ht="30" customHeight="1" x14ac:dyDescent="0.3">
      <c r="A305" s="14" t="s">
        <v>335</v>
      </c>
      <c r="B305" s="14" t="s">
        <v>336</v>
      </c>
      <c r="C305" s="14" t="s">
        <v>59</v>
      </c>
      <c r="D305" s="15">
        <v>68.7</v>
      </c>
      <c r="E305" s="16"/>
      <c r="F305" s="16">
        <f t="shared" si="46"/>
        <v>0</v>
      </c>
      <c r="G305" s="16"/>
      <c r="H305" s="16">
        <f t="shared" si="47"/>
        <v>0</v>
      </c>
      <c r="I305" s="16"/>
      <c r="J305" s="16">
        <f t="shared" si="48"/>
        <v>0</v>
      </c>
      <c r="K305" s="16">
        <f t="shared" si="49"/>
        <v>0</v>
      </c>
      <c r="L305" s="16">
        <f t="shared" si="50"/>
        <v>0</v>
      </c>
      <c r="M305" s="14"/>
      <c r="N305" s="2" t="s">
        <v>337</v>
      </c>
      <c r="O305" s="2" t="s">
        <v>53</v>
      </c>
      <c r="P305" s="2" t="s">
        <v>53</v>
      </c>
      <c r="Q305" s="2" t="s">
        <v>696</v>
      </c>
      <c r="R305" s="2" t="s">
        <v>61</v>
      </c>
      <c r="S305" s="2" t="s">
        <v>62</v>
      </c>
      <c r="T305" s="2" t="s">
        <v>62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53</v>
      </c>
      <c r="AS305" s="2" t="s">
        <v>53</v>
      </c>
      <c r="AT305" s="3"/>
      <c r="AU305" s="2" t="s">
        <v>707</v>
      </c>
      <c r="AV305" s="3">
        <v>270</v>
      </c>
    </row>
    <row r="306" spans="1:48" ht="30" customHeight="1" x14ac:dyDescent="0.3">
      <c r="A306" s="14" t="s">
        <v>608</v>
      </c>
      <c r="B306" s="14" t="s">
        <v>336</v>
      </c>
      <c r="C306" s="14" t="s">
        <v>59</v>
      </c>
      <c r="D306" s="15">
        <v>68.7</v>
      </c>
      <c r="E306" s="16"/>
      <c r="F306" s="16">
        <f t="shared" si="46"/>
        <v>0</v>
      </c>
      <c r="G306" s="16"/>
      <c r="H306" s="16">
        <f t="shared" si="47"/>
        <v>0</v>
      </c>
      <c r="I306" s="16"/>
      <c r="J306" s="16">
        <f t="shared" si="48"/>
        <v>0</v>
      </c>
      <c r="K306" s="16">
        <f t="shared" si="49"/>
        <v>0</v>
      </c>
      <c r="L306" s="16">
        <f t="shared" si="50"/>
        <v>0</v>
      </c>
      <c r="M306" s="14"/>
      <c r="N306" s="2" t="s">
        <v>609</v>
      </c>
      <c r="O306" s="2" t="s">
        <v>53</v>
      </c>
      <c r="P306" s="2" t="s">
        <v>53</v>
      </c>
      <c r="Q306" s="2" t="s">
        <v>696</v>
      </c>
      <c r="R306" s="2" t="s">
        <v>61</v>
      </c>
      <c r="S306" s="2" t="s">
        <v>62</v>
      </c>
      <c r="T306" s="2" t="s">
        <v>62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53</v>
      </c>
      <c r="AS306" s="2" t="s">
        <v>53</v>
      </c>
      <c r="AT306" s="3"/>
      <c r="AU306" s="2" t="s">
        <v>708</v>
      </c>
      <c r="AV306" s="3">
        <v>271</v>
      </c>
    </row>
    <row r="307" spans="1:48" ht="30" customHeight="1" x14ac:dyDescent="0.3">
      <c r="A307" s="14" t="s">
        <v>611</v>
      </c>
      <c r="B307" s="14" t="s">
        <v>612</v>
      </c>
      <c r="C307" s="14" t="s">
        <v>176</v>
      </c>
      <c r="D307" s="15">
        <v>35.200000000000003</v>
      </c>
      <c r="E307" s="16"/>
      <c r="F307" s="16">
        <f t="shared" si="46"/>
        <v>0</v>
      </c>
      <c r="G307" s="16"/>
      <c r="H307" s="16">
        <f t="shared" si="47"/>
        <v>0</v>
      </c>
      <c r="I307" s="16"/>
      <c r="J307" s="16">
        <f t="shared" si="48"/>
        <v>0</v>
      </c>
      <c r="K307" s="16">
        <f t="shared" si="49"/>
        <v>0</v>
      </c>
      <c r="L307" s="16">
        <f t="shared" si="50"/>
        <v>0</v>
      </c>
      <c r="M307" s="14"/>
      <c r="N307" s="2" t="s">
        <v>613</v>
      </c>
      <c r="O307" s="2" t="s">
        <v>53</v>
      </c>
      <c r="P307" s="2" t="s">
        <v>53</v>
      </c>
      <c r="Q307" s="2" t="s">
        <v>696</v>
      </c>
      <c r="R307" s="2" t="s">
        <v>61</v>
      </c>
      <c r="S307" s="2" t="s">
        <v>62</v>
      </c>
      <c r="T307" s="2" t="s">
        <v>62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53</v>
      </c>
      <c r="AS307" s="2" t="s">
        <v>53</v>
      </c>
      <c r="AT307" s="3"/>
      <c r="AU307" s="2" t="s">
        <v>709</v>
      </c>
      <c r="AV307" s="3">
        <v>272</v>
      </c>
    </row>
    <row r="308" spans="1:48" ht="30" customHeight="1" x14ac:dyDescent="0.3">
      <c r="A308" s="14" t="s">
        <v>465</v>
      </c>
      <c r="B308" s="14" t="s">
        <v>53</v>
      </c>
      <c r="C308" s="14" t="s">
        <v>53</v>
      </c>
      <c r="D308" s="15"/>
      <c r="E308" s="16"/>
      <c r="F308" s="16">
        <f t="shared" si="46"/>
        <v>0</v>
      </c>
      <c r="G308" s="16"/>
      <c r="H308" s="16">
        <f t="shared" si="47"/>
        <v>0</v>
      </c>
      <c r="I308" s="16"/>
      <c r="J308" s="16">
        <f t="shared" si="48"/>
        <v>0</v>
      </c>
      <c r="K308" s="16">
        <f t="shared" si="49"/>
        <v>0</v>
      </c>
      <c r="L308" s="16">
        <f t="shared" si="50"/>
        <v>0</v>
      </c>
      <c r="M308" s="14"/>
      <c r="N308" s="2" t="s">
        <v>53</v>
      </c>
      <c r="O308" s="2" t="s">
        <v>53</v>
      </c>
      <c r="P308" s="2" t="s">
        <v>53</v>
      </c>
      <c r="Q308" s="2" t="s">
        <v>696</v>
      </c>
      <c r="R308" s="2" t="s">
        <v>62</v>
      </c>
      <c r="S308" s="2" t="s">
        <v>62</v>
      </c>
      <c r="T308" s="2" t="s">
        <v>62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53</v>
      </c>
      <c r="AS308" s="2" t="s">
        <v>53</v>
      </c>
      <c r="AT308" s="3"/>
      <c r="AU308" s="2" t="s">
        <v>696</v>
      </c>
      <c r="AV308" s="3">
        <v>273</v>
      </c>
    </row>
    <row r="309" spans="1:48" ht="30" customHeight="1" x14ac:dyDescent="0.3">
      <c r="A309" s="14" t="s">
        <v>475</v>
      </c>
      <c r="B309" s="14" t="s">
        <v>635</v>
      </c>
      <c r="C309" s="14" t="s">
        <v>59</v>
      </c>
      <c r="D309" s="15">
        <v>57</v>
      </c>
      <c r="E309" s="16"/>
      <c r="F309" s="16">
        <f t="shared" si="46"/>
        <v>0</v>
      </c>
      <c r="G309" s="16"/>
      <c r="H309" s="16">
        <f t="shared" si="47"/>
        <v>0</v>
      </c>
      <c r="I309" s="16"/>
      <c r="J309" s="16">
        <f t="shared" si="48"/>
        <v>0</v>
      </c>
      <c r="K309" s="16">
        <f t="shared" si="49"/>
        <v>0</v>
      </c>
      <c r="L309" s="16">
        <f t="shared" si="50"/>
        <v>0</v>
      </c>
      <c r="M309" s="14"/>
      <c r="N309" s="2" t="s">
        <v>636</v>
      </c>
      <c r="O309" s="2" t="s">
        <v>53</v>
      </c>
      <c r="P309" s="2" t="s">
        <v>53</v>
      </c>
      <c r="Q309" s="2" t="s">
        <v>696</v>
      </c>
      <c r="R309" s="2" t="s">
        <v>61</v>
      </c>
      <c r="S309" s="2" t="s">
        <v>62</v>
      </c>
      <c r="T309" s="2" t="s">
        <v>62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53</v>
      </c>
      <c r="AS309" s="2" t="s">
        <v>53</v>
      </c>
      <c r="AT309" s="3"/>
      <c r="AU309" s="2" t="s">
        <v>710</v>
      </c>
      <c r="AV309" s="3">
        <v>274</v>
      </c>
    </row>
    <row r="310" spans="1:48" ht="30" customHeight="1" x14ac:dyDescent="0.3">
      <c r="A310" s="14" t="s">
        <v>638</v>
      </c>
      <c r="B310" s="14" t="s">
        <v>639</v>
      </c>
      <c r="C310" s="14" t="s">
        <v>59</v>
      </c>
      <c r="D310" s="15">
        <v>57</v>
      </c>
      <c r="E310" s="16"/>
      <c r="F310" s="16">
        <f t="shared" si="46"/>
        <v>0</v>
      </c>
      <c r="G310" s="16"/>
      <c r="H310" s="16">
        <f t="shared" si="47"/>
        <v>0</v>
      </c>
      <c r="I310" s="16"/>
      <c r="J310" s="16">
        <f t="shared" si="48"/>
        <v>0</v>
      </c>
      <c r="K310" s="16">
        <f t="shared" si="49"/>
        <v>0</v>
      </c>
      <c r="L310" s="16">
        <f t="shared" si="50"/>
        <v>0</v>
      </c>
      <c r="M310" s="14"/>
      <c r="N310" s="2" t="s">
        <v>640</v>
      </c>
      <c r="O310" s="2" t="s">
        <v>53</v>
      </c>
      <c r="P310" s="2" t="s">
        <v>53</v>
      </c>
      <c r="Q310" s="2" t="s">
        <v>696</v>
      </c>
      <c r="R310" s="2" t="s">
        <v>61</v>
      </c>
      <c r="S310" s="2" t="s">
        <v>62</v>
      </c>
      <c r="T310" s="2" t="s">
        <v>62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53</v>
      </c>
      <c r="AS310" s="2" t="s">
        <v>53</v>
      </c>
      <c r="AT310" s="3"/>
      <c r="AU310" s="2" t="s">
        <v>711</v>
      </c>
      <c r="AV310" s="3">
        <v>275</v>
      </c>
    </row>
    <row r="311" spans="1:48" ht="30" customHeight="1" x14ac:dyDescent="0.3">
      <c r="A311" s="14" t="s">
        <v>532</v>
      </c>
      <c r="B311" s="14" t="s">
        <v>644</v>
      </c>
      <c r="C311" s="14" t="s">
        <v>176</v>
      </c>
      <c r="D311" s="15">
        <v>44.7</v>
      </c>
      <c r="E311" s="16"/>
      <c r="F311" s="16">
        <f t="shared" si="46"/>
        <v>0</v>
      </c>
      <c r="G311" s="16"/>
      <c r="H311" s="16">
        <f t="shared" si="47"/>
        <v>0</v>
      </c>
      <c r="I311" s="16"/>
      <c r="J311" s="16">
        <f t="shared" si="48"/>
        <v>0</v>
      </c>
      <c r="K311" s="16">
        <f t="shared" si="49"/>
        <v>0</v>
      </c>
      <c r="L311" s="16">
        <f t="shared" si="50"/>
        <v>0</v>
      </c>
      <c r="M311" s="14"/>
      <c r="N311" s="2" t="s">
        <v>645</v>
      </c>
      <c r="O311" s="2" t="s">
        <v>53</v>
      </c>
      <c r="P311" s="2" t="s">
        <v>53</v>
      </c>
      <c r="Q311" s="2" t="s">
        <v>696</v>
      </c>
      <c r="R311" s="2" t="s">
        <v>61</v>
      </c>
      <c r="S311" s="2" t="s">
        <v>62</v>
      </c>
      <c r="T311" s="2" t="s">
        <v>62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53</v>
      </c>
      <c r="AS311" s="2" t="s">
        <v>53</v>
      </c>
      <c r="AT311" s="3"/>
      <c r="AU311" s="2" t="s">
        <v>712</v>
      </c>
      <c r="AV311" s="3">
        <v>276</v>
      </c>
    </row>
    <row r="312" spans="1:48" ht="30" customHeight="1" x14ac:dyDescent="0.3">
      <c r="A312" s="14" t="s">
        <v>80</v>
      </c>
      <c r="B312" s="15"/>
      <c r="C312" s="15"/>
      <c r="D312" s="15"/>
      <c r="E312" s="16"/>
      <c r="F312" s="16">
        <f>SUMIF(Q292:Q311,"010207",F292:F311)</f>
        <v>0</v>
      </c>
      <c r="G312" s="16"/>
      <c r="H312" s="16">
        <f>SUMIF(Q292:Q311,"010207",H292:H311)</f>
        <v>0</v>
      </c>
      <c r="I312" s="16"/>
      <c r="J312" s="16">
        <f>SUMIF(Q292:Q311,"010207",J292:J311)</f>
        <v>0</v>
      </c>
      <c r="K312" s="16"/>
      <c r="L312" s="16">
        <f>SUMIF(Q292:Q311,"010207",L292:L311)</f>
        <v>0</v>
      </c>
      <c r="M312" s="15"/>
      <c r="N312" t="s">
        <v>81</v>
      </c>
    </row>
    <row r="313" spans="1:48" ht="30" customHeight="1" x14ac:dyDescent="0.3">
      <c r="A313" s="14" t="s">
        <v>713</v>
      </c>
      <c r="B313" s="14" t="s">
        <v>53</v>
      </c>
      <c r="C313" s="15"/>
      <c r="D313" s="15"/>
      <c r="E313" s="16"/>
      <c r="F313" s="16"/>
      <c r="G313" s="16"/>
      <c r="H313" s="16"/>
      <c r="I313" s="16"/>
      <c r="J313" s="16"/>
      <c r="K313" s="16"/>
      <c r="L313" s="16"/>
      <c r="M313" s="15"/>
      <c r="N313" s="3"/>
      <c r="O313" s="3"/>
      <c r="P313" s="3"/>
      <c r="Q313" s="2" t="s">
        <v>714</v>
      </c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</row>
    <row r="314" spans="1:48" ht="30" customHeight="1" x14ac:dyDescent="0.3">
      <c r="A314" s="14" t="s">
        <v>153</v>
      </c>
      <c r="B314" s="14" t="s">
        <v>53</v>
      </c>
      <c r="C314" s="14" t="s">
        <v>53</v>
      </c>
      <c r="D314" s="15"/>
      <c r="E314" s="16"/>
      <c r="F314" s="16">
        <f t="shared" ref="F314:F334" si="51">TRUNC(E314*D314, 0)</f>
        <v>0</v>
      </c>
      <c r="G314" s="16"/>
      <c r="H314" s="16">
        <f t="shared" ref="H314:H334" si="52">TRUNC(G314*D314, 0)</f>
        <v>0</v>
      </c>
      <c r="I314" s="16"/>
      <c r="J314" s="16">
        <f t="shared" ref="J314:J334" si="53">TRUNC(I314*D314, 0)</f>
        <v>0</v>
      </c>
      <c r="K314" s="16">
        <f t="shared" ref="K314:K334" si="54">TRUNC(E314+G314+I314, 0)</f>
        <v>0</v>
      </c>
      <c r="L314" s="16">
        <f t="shared" ref="L314:L334" si="55">TRUNC(F314+H314+J314, 0)</f>
        <v>0</v>
      </c>
      <c r="M314" s="14"/>
      <c r="N314" s="2" t="s">
        <v>53</v>
      </c>
      <c r="O314" s="2" t="s">
        <v>53</v>
      </c>
      <c r="P314" s="2" t="s">
        <v>53</v>
      </c>
      <c r="Q314" s="2" t="s">
        <v>714</v>
      </c>
      <c r="R314" s="2" t="s">
        <v>62</v>
      </c>
      <c r="S314" s="2" t="s">
        <v>62</v>
      </c>
      <c r="T314" s="2" t="s">
        <v>62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53</v>
      </c>
      <c r="AS314" s="2" t="s">
        <v>53</v>
      </c>
      <c r="AT314" s="3"/>
      <c r="AU314" s="2" t="s">
        <v>714</v>
      </c>
      <c r="AV314" s="3">
        <v>278</v>
      </c>
    </row>
    <row r="315" spans="1:48" ht="30" customHeight="1" x14ac:dyDescent="0.3">
      <c r="A315" s="14" t="s">
        <v>579</v>
      </c>
      <c r="B315" s="14" t="s">
        <v>580</v>
      </c>
      <c r="C315" s="14" t="s">
        <v>59</v>
      </c>
      <c r="D315" s="15">
        <v>32.4</v>
      </c>
      <c r="E315" s="16"/>
      <c r="F315" s="16">
        <f t="shared" si="51"/>
        <v>0</v>
      </c>
      <c r="G315" s="16"/>
      <c r="H315" s="16">
        <f t="shared" si="52"/>
        <v>0</v>
      </c>
      <c r="I315" s="16"/>
      <c r="J315" s="16">
        <f t="shared" si="53"/>
        <v>0</v>
      </c>
      <c r="K315" s="16">
        <f t="shared" si="54"/>
        <v>0</v>
      </c>
      <c r="L315" s="16">
        <f t="shared" si="55"/>
        <v>0</v>
      </c>
      <c r="M315" s="14"/>
      <c r="N315" s="2" t="s">
        <v>581</v>
      </c>
      <c r="O315" s="2" t="s">
        <v>53</v>
      </c>
      <c r="P315" s="2" t="s">
        <v>53</v>
      </c>
      <c r="Q315" s="2" t="s">
        <v>714</v>
      </c>
      <c r="R315" s="2" t="s">
        <v>61</v>
      </c>
      <c r="S315" s="2" t="s">
        <v>62</v>
      </c>
      <c r="T315" s="2" t="s">
        <v>62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53</v>
      </c>
      <c r="AS315" s="2" t="s">
        <v>53</v>
      </c>
      <c r="AT315" s="3"/>
      <c r="AU315" s="2" t="s">
        <v>715</v>
      </c>
      <c r="AV315" s="3">
        <v>279</v>
      </c>
    </row>
    <row r="316" spans="1:48" ht="30" customHeight="1" x14ac:dyDescent="0.3">
      <c r="A316" s="14" t="s">
        <v>583</v>
      </c>
      <c r="B316" s="14" t="s">
        <v>584</v>
      </c>
      <c r="C316" s="14" t="s">
        <v>59</v>
      </c>
      <c r="D316" s="15">
        <v>32.4</v>
      </c>
      <c r="E316" s="16"/>
      <c r="F316" s="16">
        <f t="shared" si="51"/>
        <v>0</v>
      </c>
      <c r="G316" s="16"/>
      <c r="H316" s="16">
        <f t="shared" si="52"/>
        <v>0</v>
      </c>
      <c r="I316" s="16"/>
      <c r="J316" s="16">
        <f t="shared" si="53"/>
        <v>0</v>
      </c>
      <c r="K316" s="16">
        <f t="shared" si="54"/>
        <v>0</v>
      </c>
      <c r="L316" s="16">
        <f t="shared" si="55"/>
        <v>0</v>
      </c>
      <c r="M316" s="14"/>
      <c r="N316" s="2" t="s">
        <v>585</v>
      </c>
      <c r="O316" s="2" t="s">
        <v>53</v>
      </c>
      <c r="P316" s="2" t="s">
        <v>53</v>
      </c>
      <c r="Q316" s="2" t="s">
        <v>714</v>
      </c>
      <c r="R316" s="2" t="s">
        <v>61</v>
      </c>
      <c r="S316" s="2" t="s">
        <v>62</v>
      </c>
      <c r="T316" s="2" t="s">
        <v>62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53</v>
      </c>
      <c r="AS316" s="2" t="s">
        <v>53</v>
      </c>
      <c r="AT316" s="3"/>
      <c r="AU316" s="2" t="s">
        <v>716</v>
      </c>
      <c r="AV316" s="3">
        <v>280</v>
      </c>
    </row>
    <row r="317" spans="1:48" ht="30" customHeight="1" x14ac:dyDescent="0.3">
      <c r="A317" s="14" t="s">
        <v>587</v>
      </c>
      <c r="B317" s="14" t="s">
        <v>588</v>
      </c>
      <c r="C317" s="14" t="s">
        <v>176</v>
      </c>
      <c r="D317" s="15">
        <v>2.2000000000000002</v>
      </c>
      <c r="E317" s="16"/>
      <c r="F317" s="16">
        <f t="shared" si="51"/>
        <v>0</v>
      </c>
      <c r="G317" s="16"/>
      <c r="H317" s="16">
        <f t="shared" si="52"/>
        <v>0</v>
      </c>
      <c r="I317" s="16"/>
      <c r="J317" s="16">
        <f t="shared" si="53"/>
        <v>0</v>
      </c>
      <c r="K317" s="16">
        <f t="shared" si="54"/>
        <v>0</v>
      </c>
      <c r="L317" s="16">
        <f t="shared" si="55"/>
        <v>0</v>
      </c>
      <c r="M317" s="14"/>
      <c r="N317" s="2" t="s">
        <v>589</v>
      </c>
      <c r="O317" s="2" t="s">
        <v>53</v>
      </c>
      <c r="P317" s="2" t="s">
        <v>53</v>
      </c>
      <c r="Q317" s="2" t="s">
        <v>714</v>
      </c>
      <c r="R317" s="2" t="s">
        <v>61</v>
      </c>
      <c r="S317" s="2" t="s">
        <v>62</v>
      </c>
      <c r="T317" s="2" t="s">
        <v>62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53</v>
      </c>
      <c r="AS317" s="2" t="s">
        <v>53</v>
      </c>
      <c r="AT317" s="3"/>
      <c r="AU317" s="2" t="s">
        <v>717</v>
      </c>
      <c r="AV317" s="3">
        <v>281</v>
      </c>
    </row>
    <row r="318" spans="1:48" ht="30" customHeight="1" x14ac:dyDescent="0.3">
      <c r="A318" s="14" t="s">
        <v>295</v>
      </c>
      <c r="B318" s="14" t="s">
        <v>53</v>
      </c>
      <c r="C318" s="14" t="s">
        <v>53</v>
      </c>
      <c r="D318" s="15"/>
      <c r="E318" s="16"/>
      <c r="F318" s="16">
        <f t="shared" si="51"/>
        <v>0</v>
      </c>
      <c r="G318" s="16"/>
      <c r="H318" s="16">
        <f t="shared" si="52"/>
        <v>0</v>
      </c>
      <c r="I318" s="16"/>
      <c r="J318" s="16">
        <f t="shared" si="53"/>
        <v>0</v>
      </c>
      <c r="K318" s="16">
        <f t="shared" si="54"/>
        <v>0</v>
      </c>
      <c r="L318" s="16">
        <f t="shared" si="55"/>
        <v>0</v>
      </c>
      <c r="M318" s="14"/>
      <c r="N318" s="2" t="s">
        <v>53</v>
      </c>
      <c r="O318" s="2" t="s">
        <v>53</v>
      </c>
      <c r="P318" s="2" t="s">
        <v>53</v>
      </c>
      <c r="Q318" s="2" t="s">
        <v>714</v>
      </c>
      <c r="R318" s="2" t="s">
        <v>62</v>
      </c>
      <c r="S318" s="2" t="s">
        <v>62</v>
      </c>
      <c r="T318" s="2" t="s">
        <v>62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53</v>
      </c>
      <c r="AS318" s="2" t="s">
        <v>53</v>
      </c>
      <c r="AT318" s="3"/>
      <c r="AU318" s="2" t="s">
        <v>714</v>
      </c>
      <c r="AV318" s="3">
        <v>282</v>
      </c>
    </row>
    <row r="319" spans="1:48" ht="30" customHeight="1" x14ac:dyDescent="0.3">
      <c r="A319" s="14" t="s">
        <v>591</v>
      </c>
      <c r="B319" s="14" t="s">
        <v>53</v>
      </c>
      <c r="C319" s="14" t="s">
        <v>53</v>
      </c>
      <c r="D319" s="15"/>
      <c r="E319" s="16"/>
      <c r="F319" s="16">
        <f t="shared" si="51"/>
        <v>0</v>
      </c>
      <c r="G319" s="16"/>
      <c r="H319" s="16">
        <f t="shared" si="52"/>
        <v>0</v>
      </c>
      <c r="I319" s="16"/>
      <c r="J319" s="16">
        <f t="shared" si="53"/>
        <v>0</v>
      </c>
      <c r="K319" s="16">
        <f t="shared" si="54"/>
        <v>0</v>
      </c>
      <c r="L319" s="16">
        <f t="shared" si="55"/>
        <v>0</v>
      </c>
      <c r="M319" s="14"/>
      <c r="N319" s="2" t="s">
        <v>53</v>
      </c>
      <c r="O319" s="2" t="s">
        <v>53</v>
      </c>
      <c r="P319" s="2" t="s">
        <v>53</v>
      </c>
      <c r="Q319" s="2" t="s">
        <v>714</v>
      </c>
      <c r="R319" s="2" t="s">
        <v>62</v>
      </c>
      <c r="S319" s="2" t="s">
        <v>62</v>
      </c>
      <c r="T319" s="2" t="s">
        <v>62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53</v>
      </c>
      <c r="AS319" s="2" t="s">
        <v>53</v>
      </c>
      <c r="AT319" s="3"/>
      <c r="AU319" s="2" t="s">
        <v>714</v>
      </c>
      <c r="AV319" s="3">
        <v>283</v>
      </c>
    </row>
    <row r="320" spans="1:48" ht="30" customHeight="1" x14ac:dyDescent="0.3">
      <c r="A320" s="14" t="s">
        <v>179</v>
      </c>
      <c r="B320" s="14" t="s">
        <v>592</v>
      </c>
      <c r="C320" s="14" t="s">
        <v>59</v>
      </c>
      <c r="D320" s="15">
        <v>21.6</v>
      </c>
      <c r="E320" s="16"/>
      <c r="F320" s="16">
        <f t="shared" si="51"/>
        <v>0</v>
      </c>
      <c r="G320" s="16"/>
      <c r="H320" s="16">
        <f t="shared" si="52"/>
        <v>0</v>
      </c>
      <c r="I320" s="16"/>
      <c r="J320" s="16">
        <f t="shared" si="53"/>
        <v>0</v>
      </c>
      <c r="K320" s="16">
        <f t="shared" si="54"/>
        <v>0</v>
      </c>
      <c r="L320" s="16">
        <f t="shared" si="55"/>
        <v>0</v>
      </c>
      <c r="M320" s="14"/>
      <c r="N320" s="2" t="s">
        <v>593</v>
      </c>
      <c r="O320" s="2" t="s">
        <v>53</v>
      </c>
      <c r="P320" s="2" t="s">
        <v>53</v>
      </c>
      <c r="Q320" s="2" t="s">
        <v>714</v>
      </c>
      <c r="R320" s="2" t="s">
        <v>61</v>
      </c>
      <c r="S320" s="2" t="s">
        <v>62</v>
      </c>
      <c r="T320" s="2" t="s">
        <v>62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53</v>
      </c>
      <c r="AS320" s="2" t="s">
        <v>53</v>
      </c>
      <c r="AT320" s="3"/>
      <c r="AU320" s="2" t="s">
        <v>718</v>
      </c>
      <c r="AV320" s="3">
        <v>284</v>
      </c>
    </row>
    <row r="321" spans="1:48" ht="30" customHeight="1" x14ac:dyDescent="0.3">
      <c r="A321" s="14" t="s">
        <v>183</v>
      </c>
      <c r="B321" s="14" t="s">
        <v>184</v>
      </c>
      <c r="C321" s="14" t="s">
        <v>59</v>
      </c>
      <c r="D321" s="15">
        <v>21.6</v>
      </c>
      <c r="E321" s="16"/>
      <c r="F321" s="16">
        <f t="shared" si="51"/>
        <v>0</v>
      </c>
      <c r="G321" s="16"/>
      <c r="H321" s="16">
        <f t="shared" si="52"/>
        <v>0</v>
      </c>
      <c r="I321" s="16"/>
      <c r="J321" s="16">
        <f t="shared" si="53"/>
        <v>0</v>
      </c>
      <c r="K321" s="16">
        <f t="shared" si="54"/>
        <v>0</v>
      </c>
      <c r="L321" s="16">
        <f t="shared" si="55"/>
        <v>0</v>
      </c>
      <c r="M321" s="14"/>
      <c r="N321" s="2" t="s">
        <v>185</v>
      </c>
      <c r="O321" s="2" t="s">
        <v>53</v>
      </c>
      <c r="P321" s="2" t="s">
        <v>53</v>
      </c>
      <c r="Q321" s="2" t="s">
        <v>714</v>
      </c>
      <c r="R321" s="2" t="s">
        <v>61</v>
      </c>
      <c r="S321" s="2" t="s">
        <v>62</v>
      </c>
      <c r="T321" s="2" t="s">
        <v>62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53</v>
      </c>
      <c r="AS321" s="2" t="s">
        <v>53</v>
      </c>
      <c r="AT321" s="3"/>
      <c r="AU321" s="2" t="s">
        <v>719</v>
      </c>
      <c r="AV321" s="3">
        <v>285</v>
      </c>
    </row>
    <row r="322" spans="1:48" ht="30" customHeight="1" x14ac:dyDescent="0.3">
      <c r="A322" s="14" t="s">
        <v>187</v>
      </c>
      <c r="B322" s="14" t="s">
        <v>355</v>
      </c>
      <c r="C322" s="14" t="s">
        <v>59</v>
      </c>
      <c r="D322" s="15">
        <v>21.6</v>
      </c>
      <c r="E322" s="16"/>
      <c r="F322" s="16">
        <f t="shared" si="51"/>
        <v>0</v>
      </c>
      <c r="G322" s="16"/>
      <c r="H322" s="16">
        <f t="shared" si="52"/>
        <v>0</v>
      </c>
      <c r="I322" s="16"/>
      <c r="J322" s="16">
        <f t="shared" si="53"/>
        <v>0</v>
      </c>
      <c r="K322" s="16">
        <f t="shared" si="54"/>
        <v>0</v>
      </c>
      <c r="L322" s="16">
        <f t="shared" si="55"/>
        <v>0</v>
      </c>
      <c r="M322" s="14"/>
      <c r="N322" s="2" t="s">
        <v>356</v>
      </c>
      <c r="O322" s="2" t="s">
        <v>53</v>
      </c>
      <c r="P322" s="2" t="s">
        <v>53</v>
      </c>
      <c r="Q322" s="2" t="s">
        <v>714</v>
      </c>
      <c r="R322" s="2" t="s">
        <v>61</v>
      </c>
      <c r="S322" s="2" t="s">
        <v>62</v>
      </c>
      <c r="T322" s="2" t="s">
        <v>62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53</v>
      </c>
      <c r="AS322" s="2" t="s">
        <v>53</v>
      </c>
      <c r="AT322" s="3"/>
      <c r="AU322" s="2" t="s">
        <v>720</v>
      </c>
      <c r="AV322" s="3">
        <v>286</v>
      </c>
    </row>
    <row r="323" spans="1:48" ht="30" customHeight="1" x14ac:dyDescent="0.3">
      <c r="A323" s="14" t="s">
        <v>680</v>
      </c>
      <c r="B323" s="14" t="s">
        <v>681</v>
      </c>
      <c r="C323" s="14" t="s">
        <v>59</v>
      </c>
      <c r="D323" s="15">
        <v>16.399999999999999</v>
      </c>
      <c r="E323" s="16"/>
      <c r="F323" s="16">
        <f t="shared" si="51"/>
        <v>0</v>
      </c>
      <c r="G323" s="16"/>
      <c r="H323" s="16">
        <f t="shared" si="52"/>
        <v>0</v>
      </c>
      <c r="I323" s="16"/>
      <c r="J323" s="16">
        <f t="shared" si="53"/>
        <v>0</v>
      </c>
      <c r="K323" s="16">
        <f t="shared" si="54"/>
        <v>0</v>
      </c>
      <c r="L323" s="16">
        <f t="shared" si="55"/>
        <v>0</v>
      </c>
      <c r="M323" s="14"/>
      <c r="N323" s="2" t="s">
        <v>682</v>
      </c>
      <c r="O323" s="2" t="s">
        <v>53</v>
      </c>
      <c r="P323" s="2" t="s">
        <v>53</v>
      </c>
      <c r="Q323" s="2" t="s">
        <v>714</v>
      </c>
      <c r="R323" s="2" t="s">
        <v>61</v>
      </c>
      <c r="S323" s="2" t="s">
        <v>62</v>
      </c>
      <c r="T323" s="2" t="s">
        <v>62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53</v>
      </c>
      <c r="AS323" s="2" t="s">
        <v>53</v>
      </c>
      <c r="AT323" s="3"/>
      <c r="AU323" s="2" t="s">
        <v>721</v>
      </c>
      <c r="AV323" s="3">
        <v>287</v>
      </c>
    </row>
    <row r="324" spans="1:48" ht="30" customHeight="1" x14ac:dyDescent="0.3">
      <c r="A324" s="14" t="s">
        <v>587</v>
      </c>
      <c r="B324" s="14" t="s">
        <v>622</v>
      </c>
      <c r="C324" s="14" t="s">
        <v>176</v>
      </c>
      <c r="D324" s="15">
        <v>21.6</v>
      </c>
      <c r="E324" s="16"/>
      <c r="F324" s="16">
        <f t="shared" si="51"/>
        <v>0</v>
      </c>
      <c r="G324" s="16"/>
      <c r="H324" s="16">
        <f t="shared" si="52"/>
        <v>0</v>
      </c>
      <c r="I324" s="16"/>
      <c r="J324" s="16">
        <f t="shared" si="53"/>
        <v>0</v>
      </c>
      <c r="K324" s="16">
        <f t="shared" si="54"/>
        <v>0</v>
      </c>
      <c r="L324" s="16">
        <f t="shared" si="55"/>
        <v>0</v>
      </c>
      <c r="M324" s="14"/>
      <c r="N324" s="2" t="s">
        <v>623</v>
      </c>
      <c r="O324" s="2" t="s">
        <v>53</v>
      </c>
      <c r="P324" s="2" t="s">
        <v>53</v>
      </c>
      <c r="Q324" s="2" t="s">
        <v>714</v>
      </c>
      <c r="R324" s="2" t="s">
        <v>61</v>
      </c>
      <c r="S324" s="2" t="s">
        <v>62</v>
      </c>
      <c r="T324" s="2" t="s">
        <v>62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53</v>
      </c>
      <c r="AS324" s="2" t="s">
        <v>53</v>
      </c>
      <c r="AT324" s="3"/>
      <c r="AU324" s="2" t="s">
        <v>722</v>
      </c>
      <c r="AV324" s="3">
        <v>288</v>
      </c>
    </row>
    <row r="325" spans="1:48" ht="30" customHeight="1" x14ac:dyDescent="0.3">
      <c r="A325" s="14" t="s">
        <v>685</v>
      </c>
      <c r="B325" s="14" t="s">
        <v>53</v>
      </c>
      <c r="C325" s="14" t="s">
        <v>176</v>
      </c>
      <c r="D325" s="15">
        <v>1.2</v>
      </c>
      <c r="E325" s="16"/>
      <c r="F325" s="16">
        <f t="shared" si="51"/>
        <v>0</v>
      </c>
      <c r="G325" s="16"/>
      <c r="H325" s="16">
        <f t="shared" si="52"/>
        <v>0</v>
      </c>
      <c r="I325" s="16"/>
      <c r="J325" s="16">
        <f t="shared" si="53"/>
        <v>0</v>
      </c>
      <c r="K325" s="16">
        <f t="shared" si="54"/>
        <v>0</v>
      </c>
      <c r="L325" s="16">
        <f t="shared" si="55"/>
        <v>0</v>
      </c>
      <c r="M325" s="14"/>
      <c r="N325" s="2" t="s">
        <v>686</v>
      </c>
      <c r="O325" s="2" t="s">
        <v>53</v>
      </c>
      <c r="P325" s="2" t="s">
        <v>53</v>
      </c>
      <c r="Q325" s="2" t="s">
        <v>714</v>
      </c>
      <c r="R325" s="2" t="s">
        <v>61</v>
      </c>
      <c r="S325" s="2" t="s">
        <v>62</v>
      </c>
      <c r="T325" s="2" t="s">
        <v>62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53</v>
      </c>
      <c r="AS325" s="2" t="s">
        <v>53</v>
      </c>
      <c r="AT325" s="3"/>
      <c r="AU325" s="2" t="s">
        <v>723</v>
      </c>
      <c r="AV325" s="3">
        <v>289</v>
      </c>
    </row>
    <row r="326" spans="1:48" ht="30" customHeight="1" x14ac:dyDescent="0.3">
      <c r="A326" s="14" t="s">
        <v>619</v>
      </c>
      <c r="B326" s="14" t="s">
        <v>53</v>
      </c>
      <c r="C326" s="14" t="s">
        <v>59</v>
      </c>
      <c r="D326" s="15">
        <v>6.6</v>
      </c>
      <c r="E326" s="16"/>
      <c r="F326" s="16">
        <f t="shared" si="51"/>
        <v>0</v>
      </c>
      <c r="G326" s="16"/>
      <c r="H326" s="16">
        <f t="shared" si="52"/>
        <v>0</v>
      </c>
      <c r="I326" s="16"/>
      <c r="J326" s="16">
        <f t="shared" si="53"/>
        <v>0</v>
      </c>
      <c r="K326" s="16">
        <f t="shared" si="54"/>
        <v>0</v>
      </c>
      <c r="L326" s="16">
        <f t="shared" si="55"/>
        <v>0</v>
      </c>
      <c r="M326" s="14"/>
      <c r="N326" s="2" t="s">
        <v>620</v>
      </c>
      <c r="O326" s="2" t="s">
        <v>53</v>
      </c>
      <c r="P326" s="2" t="s">
        <v>53</v>
      </c>
      <c r="Q326" s="2" t="s">
        <v>714</v>
      </c>
      <c r="R326" s="2" t="s">
        <v>61</v>
      </c>
      <c r="S326" s="2" t="s">
        <v>62</v>
      </c>
      <c r="T326" s="2" t="s">
        <v>62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53</v>
      </c>
      <c r="AS326" s="2" t="s">
        <v>53</v>
      </c>
      <c r="AT326" s="3"/>
      <c r="AU326" s="2" t="s">
        <v>724</v>
      </c>
      <c r="AV326" s="3">
        <v>290</v>
      </c>
    </row>
    <row r="327" spans="1:48" ht="30" customHeight="1" x14ac:dyDescent="0.3">
      <c r="A327" s="14" t="s">
        <v>335</v>
      </c>
      <c r="B327" s="14" t="s">
        <v>336</v>
      </c>
      <c r="C327" s="14" t="s">
        <v>59</v>
      </c>
      <c r="D327" s="15">
        <v>43.6</v>
      </c>
      <c r="E327" s="16"/>
      <c r="F327" s="16">
        <f t="shared" si="51"/>
        <v>0</v>
      </c>
      <c r="G327" s="16"/>
      <c r="H327" s="16">
        <f t="shared" si="52"/>
        <v>0</v>
      </c>
      <c r="I327" s="16"/>
      <c r="J327" s="16">
        <f t="shared" si="53"/>
        <v>0</v>
      </c>
      <c r="K327" s="16">
        <f t="shared" si="54"/>
        <v>0</v>
      </c>
      <c r="L327" s="16">
        <f t="shared" si="55"/>
        <v>0</v>
      </c>
      <c r="M327" s="14"/>
      <c r="N327" s="2" t="s">
        <v>337</v>
      </c>
      <c r="O327" s="2" t="s">
        <v>53</v>
      </c>
      <c r="P327" s="2" t="s">
        <v>53</v>
      </c>
      <c r="Q327" s="2" t="s">
        <v>714</v>
      </c>
      <c r="R327" s="2" t="s">
        <v>61</v>
      </c>
      <c r="S327" s="2" t="s">
        <v>62</v>
      </c>
      <c r="T327" s="2" t="s">
        <v>62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53</v>
      </c>
      <c r="AS327" s="2" t="s">
        <v>53</v>
      </c>
      <c r="AT327" s="3"/>
      <c r="AU327" s="2" t="s">
        <v>725</v>
      </c>
      <c r="AV327" s="3">
        <v>291</v>
      </c>
    </row>
    <row r="328" spans="1:48" ht="30" customHeight="1" x14ac:dyDescent="0.3">
      <c r="A328" s="14" t="s">
        <v>608</v>
      </c>
      <c r="B328" s="14" t="s">
        <v>336</v>
      </c>
      <c r="C328" s="14" t="s">
        <v>59</v>
      </c>
      <c r="D328" s="15">
        <v>43.6</v>
      </c>
      <c r="E328" s="16"/>
      <c r="F328" s="16">
        <f t="shared" si="51"/>
        <v>0</v>
      </c>
      <c r="G328" s="16"/>
      <c r="H328" s="16">
        <f t="shared" si="52"/>
        <v>0</v>
      </c>
      <c r="I328" s="16"/>
      <c r="J328" s="16">
        <f t="shared" si="53"/>
        <v>0</v>
      </c>
      <c r="K328" s="16">
        <f t="shared" si="54"/>
        <v>0</v>
      </c>
      <c r="L328" s="16">
        <f t="shared" si="55"/>
        <v>0</v>
      </c>
      <c r="M328" s="14"/>
      <c r="N328" s="2" t="s">
        <v>609</v>
      </c>
      <c r="O328" s="2" t="s">
        <v>53</v>
      </c>
      <c r="P328" s="2" t="s">
        <v>53</v>
      </c>
      <c r="Q328" s="2" t="s">
        <v>714</v>
      </c>
      <c r="R328" s="2" t="s">
        <v>61</v>
      </c>
      <c r="S328" s="2" t="s">
        <v>62</v>
      </c>
      <c r="T328" s="2" t="s">
        <v>62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53</v>
      </c>
      <c r="AS328" s="2" t="s">
        <v>53</v>
      </c>
      <c r="AT328" s="3"/>
      <c r="AU328" s="2" t="s">
        <v>726</v>
      </c>
      <c r="AV328" s="3">
        <v>292</v>
      </c>
    </row>
    <row r="329" spans="1:48" ht="30" customHeight="1" x14ac:dyDescent="0.3">
      <c r="A329" s="14" t="s">
        <v>611</v>
      </c>
      <c r="B329" s="14" t="s">
        <v>612</v>
      </c>
      <c r="C329" s="14" t="s">
        <v>176</v>
      </c>
      <c r="D329" s="15">
        <v>27.6</v>
      </c>
      <c r="E329" s="16"/>
      <c r="F329" s="16">
        <f t="shared" si="51"/>
        <v>0</v>
      </c>
      <c r="G329" s="16"/>
      <c r="H329" s="16">
        <f t="shared" si="52"/>
        <v>0</v>
      </c>
      <c r="I329" s="16"/>
      <c r="J329" s="16">
        <f t="shared" si="53"/>
        <v>0</v>
      </c>
      <c r="K329" s="16">
        <f t="shared" si="54"/>
        <v>0</v>
      </c>
      <c r="L329" s="16">
        <f t="shared" si="55"/>
        <v>0</v>
      </c>
      <c r="M329" s="14"/>
      <c r="N329" s="2" t="s">
        <v>613</v>
      </c>
      <c r="O329" s="2" t="s">
        <v>53</v>
      </c>
      <c r="P329" s="2" t="s">
        <v>53</v>
      </c>
      <c r="Q329" s="2" t="s">
        <v>714</v>
      </c>
      <c r="R329" s="2" t="s">
        <v>61</v>
      </c>
      <c r="S329" s="2" t="s">
        <v>62</v>
      </c>
      <c r="T329" s="2" t="s">
        <v>62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53</v>
      </c>
      <c r="AS329" s="2" t="s">
        <v>53</v>
      </c>
      <c r="AT329" s="3"/>
      <c r="AU329" s="2" t="s">
        <v>727</v>
      </c>
      <c r="AV329" s="3">
        <v>293</v>
      </c>
    </row>
    <row r="330" spans="1:48" ht="30" customHeight="1" x14ac:dyDescent="0.3">
      <c r="A330" s="14" t="s">
        <v>465</v>
      </c>
      <c r="B330" s="14" t="s">
        <v>53</v>
      </c>
      <c r="C330" s="14" t="s">
        <v>53</v>
      </c>
      <c r="D330" s="15"/>
      <c r="E330" s="16"/>
      <c r="F330" s="16">
        <f t="shared" si="51"/>
        <v>0</v>
      </c>
      <c r="G330" s="16"/>
      <c r="H330" s="16">
        <f t="shared" si="52"/>
        <v>0</v>
      </c>
      <c r="I330" s="16"/>
      <c r="J330" s="16">
        <f t="shared" si="53"/>
        <v>0</v>
      </c>
      <c r="K330" s="16">
        <f t="shared" si="54"/>
        <v>0</v>
      </c>
      <c r="L330" s="16">
        <f t="shared" si="55"/>
        <v>0</v>
      </c>
      <c r="M330" s="14"/>
      <c r="N330" s="2" t="s">
        <v>53</v>
      </c>
      <c r="O330" s="2" t="s">
        <v>53</v>
      </c>
      <c r="P330" s="2" t="s">
        <v>53</v>
      </c>
      <c r="Q330" s="2" t="s">
        <v>714</v>
      </c>
      <c r="R330" s="2" t="s">
        <v>62</v>
      </c>
      <c r="S330" s="2" t="s">
        <v>62</v>
      </c>
      <c r="T330" s="2" t="s">
        <v>62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53</v>
      </c>
      <c r="AS330" s="2" t="s">
        <v>53</v>
      </c>
      <c r="AT330" s="3"/>
      <c r="AU330" s="2" t="s">
        <v>714</v>
      </c>
      <c r="AV330" s="3">
        <v>294</v>
      </c>
    </row>
    <row r="331" spans="1:48" ht="30" customHeight="1" x14ac:dyDescent="0.3">
      <c r="A331" s="14" t="s">
        <v>475</v>
      </c>
      <c r="B331" s="14" t="s">
        <v>635</v>
      </c>
      <c r="C331" s="14" t="s">
        <v>59</v>
      </c>
      <c r="D331" s="15">
        <v>32.200000000000003</v>
      </c>
      <c r="E331" s="16"/>
      <c r="F331" s="16">
        <f t="shared" si="51"/>
        <v>0</v>
      </c>
      <c r="G331" s="16"/>
      <c r="H331" s="16">
        <f t="shared" si="52"/>
        <v>0</v>
      </c>
      <c r="I331" s="16"/>
      <c r="J331" s="16">
        <f t="shared" si="53"/>
        <v>0</v>
      </c>
      <c r="K331" s="16">
        <f t="shared" si="54"/>
        <v>0</v>
      </c>
      <c r="L331" s="16">
        <f t="shared" si="55"/>
        <v>0</v>
      </c>
      <c r="M331" s="14"/>
      <c r="N331" s="2" t="s">
        <v>636</v>
      </c>
      <c r="O331" s="2" t="s">
        <v>53</v>
      </c>
      <c r="P331" s="2" t="s">
        <v>53</v>
      </c>
      <c r="Q331" s="2" t="s">
        <v>714</v>
      </c>
      <c r="R331" s="2" t="s">
        <v>61</v>
      </c>
      <c r="S331" s="2" t="s">
        <v>62</v>
      </c>
      <c r="T331" s="2" t="s">
        <v>62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53</v>
      </c>
      <c r="AS331" s="2" t="s">
        <v>53</v>
      </c>
      <c r="AT331" s="3"/>
      <c r="AU331" s="2" t="s">
        <v>728</v>
      </c>
      <c r="AV331" s="3">
        <v>295</v>
      </c>
    </row>
    <row r="332" spans="1:48" ht="30" customHeight="1" x14ac:dyDescent="0.3">
      <c r="A332" s="14" t="s">
        <v>638</v>
      </c>
      <c r="B332" s="14" t="s">
        <v>639</v>
      </c>
      <c r="C332" s="14" t="s">
        <v>59</v>
      </c>
      <c r="D332" s="15">
        <v>32.200000000000003</v>
      </c>
      <c r="E332" s="16"/>
      <c r="F332" s="16">
        <f t="shared" si="51"/>
        <v>0</v>
      </c>
      <c r="G332" s="16"/>
      <c r="H332" s="16">
        <f t="shared" si="52"/>
        <v>0</v>
      </c>
      <c r="I332" s="16"/>
      <c r="J332" s="16">
        <f t="shared" si="53"/>
        <v>0</v>
      </c>
      <c r="K332" s="16">
        <f t="shared" si="54"/>
        <v>0</v>
      </c>
      <c r="L332" s="16">
        <f t="shared" si="55"/>
        <v>0</v>
      </c>
      <c r="M332" s="14"/>
      <c r="N332" s="2" t="s">
        <v>640</v>
      </c>
      <c r="O332" s="2" t="s">
        <v>53</v>
      </c>
      <c r="P332" s="2" t="s">
        <v>53</v>
      </c>
      <c r="Q332" s="2" t="s">
        <v>714</v>
      </c>
      <c r="R332" s="2" t="s">
        <v>61</v>
      </c>
      <c r="S332" s="2" t="s">
        <v>62</v>
      </c>
      <c r="T332" s="2" t="s">
        <v>62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53</v>
      </c>
      <c r="AS332" s="2" t="s">
        <v>53</v>
      </c>
      <c r="AT332" s="3"/>
      <c r="AU332" s="2" t="s">
        <v>729</v>
      </c>
      <c r="AV332" s="3">
        <v>296</v>
      </c>
    </row>
    <row r="333" spans="1:48" ht="30" customHeight="1" x14ac:dyDescent="0.3">
      <c r="A333" s="14" t="s">
        <v>532</v>
      </c>
      <c r="B333" s="14" t="s">
        <v>644</v>
      </c>
      <c r="C333" s="14" t="s">
        <v>176</v>
      </c>
      <c r="D333" s="15">
        <v>33.6</v>
      </c>
      <c r="E333" s="16"/>
      <c r="F333" s="16">
        <f t="shared" si="51"/>
        <v>0</v>
      </c>
      <c r="G333" s="16"/>
      <c r="H333" s="16">
        <f t="shared" si="52"/>
        <v>0</v>
      </c>
      <c r="I333" s="16"/>
      <c r="J333" s="16">
        <f t="shared" si="53"/>
        <v>0</v>
      </c>
      <c r="K333" s="16">
        <f t="shared" si="54"/>
        <v>0</v>
      </c>
      <c r="L333" s="16">
        <f t="shared" si="55"/>
        <v>0</v>
      </c>
      <c r="M333" s="14"/>
      <c r="N333" s="2" t="s">
        <v>645</v>
      </c>
      <c r="O333" s="2" t="s">
        <v>53</v>
      </c>
      <c r="P333" s="2" t="s">
        <v>53</v>
      </c>
      <c r="Q333" s="2" t="s">
        <v>714</v>
      </c>
      <c r="R333" s="2" t="s">
        <v>61</v>
      </c>
      <c r="S333" s="2" t="s">
        <v>62</v>
      </c>
      <c r="T333" s="2" t="s">
        <v>62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53</v>
      </c>
      <c r="AS333" s="2" t="s">
        <v>53</v>
      </c>
      <c r="AT333" s="3"/>
      <c r="AU333" s="2" t="s">
        <v>730</v>
      </c>
      <c r="AV333" s="3">
        <v>297</v>
      </c>
    </row>
    <row r="334" spans="1:48" ht="30" customHeight="1" x14ac:dyDescent="0.3">
      <c r="A334" s="14" t="s">
        <v>731</v>
      </c>
      <c r="B334" s="14" t="s">
        <v>732</v>
      </c>
      <c r="C334" s="14" t="s">
        <v>176</v>
      </c>
      <c r="D334" s="15">
        <v>3.6</v>
      </c>
      <c r="E334" s="16"/>
      <c r="F334" s="16">
        <f t="shared" si="51"/>
        <v>0</v>
      </c>
      <c r="G334" s="16"/>
      <c r="H334" s="16">
        <f t="shared" si="52"/>
        <v>0</v>
      </c>
      <c r="I334" s="16"/>
      <c r="J334" s="16">
        <f t="shared" si="53"/>
        <v>0</v>
      </c>
      <c r="K334" s="16">
        <f t="shared" si="54"/>
        <v>0</v>
      </c>
      <c r="L334" s="16">
        <f t="shared" si="55"/>
        <v>0</v>
      </c>
      <c r="M334" s="14"/>
      <c r="N334" s="2" t="s">
        <v>733</v>
      </c>
      <c r="O334" s="2" t="s">
        <v>53</v>
      </c>
      <c r="P334" s="2" t="s">
        <v>53</v>
      </c>
      <c r="Q334" s="2" t="s">
        <v>714</v>
      </c>
      <c r="R334" s="2" t="s">
        <v>61</v>
      </c>
      <c r="S334" s="2" t="s">
        <v>62</v>
      </c>
      <c r="T334" s="2" t="s">
        <v>62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53</v>
      </c>
      <c r="AS334" s="2" t="s">
        <v>53</v>
      </c>
      <c r="AT334" s="3"/>
      <c r="AU334" s="2" t="s">
        <v>734</v>
      </c>
      <c r="AV334" s="3">
        <v>899</v>
      </c>
    </row>
    <row r="335" spans="1:48" ht="30" customHeight="1" x14ac:dyDescent="0.3">
      <c r="A335" s="14" t="s">
        <v>80</v>
      </c>
      <c r="B335" s="15"/>
      <c r="C335" s="15"/>
      <c r="D335" s="15"/>
      <c r="E335" s="16"/>
      <c r="F335" s="16">
        <f>SUMIF(Q314:Q334,"010208",F314:F334)</f>
        <v>0</v>
      </c>
      <c r="G335" s="16"/>
      <c r="H335" s="16">
        <f>SUMIF(Q314:Q334,"010208",H314:H334)</f>
        <v>0</v>
      </c>
      <c r="I335" s="16"/>
      <c r="J335" s="16">
        <f>SUMIF(Q314:Q334,"010208",J314:J334)</f>
        <v>0</v>
      </c>
      <c r="K335" s="16"/>
      <c r="L335" s="16">
        <f>SUMIF(Q314:Q334,"010208",L314:L334)</f>
        <v>0</v>
      </c>
      <c r="M335" s="15"/>
      <c r="N335" t="s">
        <v>81</v>
      </c>
    </row>
    <row r="336" spans="1:48" ht="30" customHeight="1" x14ac:dyDescent="0.3">
      <c r="A336" s="14" t="s">
        <v>735</v>
      </c>
      <c r="B336" s="14" t="s">
        <v>53</v>
      </c>
      <c r="C336" s="15"/>
      <c r="D336" s="15"/>
      <c r="E336" s="16"/>
      <c r="F336" s="16"/>
      <c r="G336" s="16"/>
      <c r="H336" s="16"/>
      <c r="I336" s="16"/>
      <c r="J336" s="16"/>
      <c r="K336" s="16"/>
      <c r="L336" s="16"/>
      <c r="M336" s="15"/>
      <c r="N336" s="3"/>
      <c r="O336" s="3"/>
      <c r="P336" s="3"/>
      <c r="Q336" s="2" t="s">
        <v>736</v>
      </c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</row>
    <row r="337" spans="1:48" ht="30" customHeight="1" x14ac:dyDescent="0.3">
      <c r="A337" s="14" t="s">
        <v>153</v>
      </c>
      <c r="B337" s="14" t="s">
        <v>53</v>
      </c>
      <c r="C337" s="14" t="s">
        <v>53</v>
      </c>
      <c r="D337" s="15"/>
      <c r="E337" s="16"/>
      <c r="F337" s="16">
        <f t="shared" ref="F337:F360" si="56">TRUNC(E337*D337, 0)</f>
        <v>0</v>
      </c>
      <c r="G337" s="16"/>
      <c r="H337" s="16">
        <f t="shared" ref="H337:H360" si="57">TRUNC(G337*D337, 0)</f>
        <v>0</v>
      </c>
      <c r="I337" s="16"/>
      <c r="J337" s="16">
        <f t="shared" ref="J337:J360" si="58">TRUNC(I337*D337, 0)</f>
        <v>0</v>
      </c>
      <c r="K337" s="16">
        <f t="shared" ref="K337:K360" si="59">TRUNC(E337+G337+I337, 0)</f>
        <v>0</v>
      </c>
      <c r="L337" s="16">
        <f t="shared" ref="L337:L360" si="60">TRUNC(F337+H337+J337, 0)</f>
        <v>0</v>
      </c>
      <c r="M337" s="14"/>
      <c r="N337" s="2" t="s">
        <v>53</v>
      </c>
      <c r="O337" s="2" t="s">
        <v>53</v>
      </c>
      <c r="P337" s="2" t="s">
        <v>53</v>
      </c>
      <c r="Q337" s="2" t="s">
        <v>736</v>
      </c>
      <c r="R337" s="2" t="s">
        <v>62</v>
      </c>
      <c r="S337" s="2" t="s">
        <v>62</v>
      </c>
      <c r="T337" s="2" t="s">
        <v>62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53</v>
      </c>
      <c r="AS337" s="2" t="s">
        <v>53</v>
      </c>
      <c r="AT337" s="3"/>
      <c r="AU337" s="2" t="s">
        <v>736</v>
      </c>
      <c r="AV337" s="3">
        <v>299</v>
      </c>
    </row>
    <row r="338" spans="1:48" ht="30" customHeight="1" x14ac:dyDescent="0.3">
      <c r="A338" s="14" t="s">
        <v>579</v>
      </c>
      <c r="B338" s="14" t="s">
        <v>580</v>
      </c>
      <c r="C338" s="14" t="s">
        <v>59</v>
      </c>
      <c r="D338" s="15">
        <v>16.5</v>
      </c>
      <c r="E338" s="16"/>
      <c r="F338" s="16">
        <f t="shared" si="56"/>
        <v>0</v>
      </c>
      <c r="G338" s="16"/>
      <c r="H338" s="16">
        <f t="shared" si="57"/>
        <v>0</v>
      </c>
      <c r="I338" s="16"/>
      <c r="J338" s="16">
        <f t="shared" si="58"/>
        <v>0</v>
      </c>
      <c r="K338" s="16">
        <f t="shared" si="59"/>
        <v>0</v>
      </c>
      <c r="L338" s="16">
        <f t="shared" si="60"/>
        <v>0</v>
      </c>
      <c r="M338" s="14"/>
      <c r="N338" s="2" t="s">
        <v>581</v>
      </c>
      <c r="O338" s="2" t="s">
        <v>53</v>
      </c>
      <c r="P338" s="2" t="s">
        <v>53</v>
      </c>
      <c r="Q338" s="2" t="s">
        <v>736</v>
      </c>
      <c r="R338" s="2" t="s">
        <v>61</v>
      </c>
      <c r="S338" s="2" t="s">
        <v>62</v>
      </c>
      <c r="T338" s="2" t="s">
        <v>62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53</v>
      </c>
      <c r="AS338" s="2" t="s">
        <v>53</v>
      </c>
      <c r="AT338" s="3"/>
      <c r="AU338" s="2" t="s">
        <v>737</v>
      </c>
      <c r="AV338" s="3">
        <v>300</v>
      </c>
    </row>
    <row r="339" spans="1:48" ht="30" customHeight="1" x14ac:dyDescent="0.3">
      <c r="A339" s="14" t="s">
        <v>583</v>
      </c>
      <c r="B339" s="14" t="s">
        <v>584</v>
      </c>
      <c r="C339" s="14" t="s">
        <v>59</v>
      </c>
      <c r="D339" s="15">
        <v>16.5</v>
      </c>
      <c r="E339" s="16"/>
      <c r="F339" s="16">
        <f t="shared" si="56"/>
        <v>0</v>
      </c>
      <c r="G339" s="16"/>
      <c r="H339" s="16">
        <f t="shared" si="57"/>
        <v>0</v>
      </c>
      <c r="I339" s="16"/>
      <c r="J339" s="16">
        <f t="shared" si="58"/>
        <v>0</v>
      </c>
      <c r="K339" s="16">
        <f t="shared" si="59"/>
        <v>0</v>
      </c>
      <c r="L339" s="16">
        <f t="shared" si="60"/>
        <v>0</v>
      </c>
      <c r="M339" s="14"/>
      <c r="N339" s="2" t="s">
        <v>585</v>
      </c>
      <c r="O339" s="2" t="s">
        <v>53</v>
      </c>
      <c r="P339" s="2" t="s">
        <v>53</v>
      </c>
      <c r="Q339" s="2" t="s">
        <v>736</v>
      </c>
      <c r="R339" s="2" t="s">
        <v>61</v>
      </c>
      <c r="S339" s="2" t="s">
        <v>62</v>
      </c>
      <c r="T339" s="2" t="s">
        <v>62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53</v>
      </c>
      <c r="AS339" s="2" t="s">
        <v>53</v>
      </c>
      <c r="AT339" s="3"/>
      <c r="AU339" s="2" t="s">
        <v>738</v>
      </c>
      <c r="AV339" s="3">
        <v>301</v>
      </c>
    </row>
    <row r="340" spans="1:48" ht="30" customHeight="1" x14ac:dyDescent="0.3">
      <c r="A340" s="14" t="s">
        <v>587</v>
      </c>
      <c r="B340" s="14" t="s">
        <v>588</v>
      </c>
      <c r="C340" s="14" t="s">
        <v>176</v>
      </c>
      <c r="D340" s="15">
        <v>1.1000000000000001</v>
      </c>
      <c r="E340" s="16"/>
      <c r="F340" s="16">
        <f t="shared" si="56"/>
        <v>0</v>
      </c>
      <c r="G340" s="16"/>
      <c r="H340" s="16">
        <f t="shared" si="57"/>
        <v>0</v>
      </c>
      <c r="I340" s="16"/>
      <c r="J340" s="16">
        <f t="shared" si="58"/>
        <v>0</v>
      </c>
      <c r="K340" s="16">
        <f t="shared" si="59"/>
        <v>0</v>
      </c>
      <c r="L340" s="16">
        <f t="shared" si="60"/>
        <v>0</v>
      </c>
      <c r="M340" s="14"/>
      <c r="N340" s="2" t="s">
        <v>589</v>
      </c>
      <c r="O340" s="2" t="s">
        <v>53</v>
      </c>
      <c r="P340" s="2" t="s">
        <v>53</v>
      </c>
      <c r="Q340" s="2" t="s">
        <v>736</v>
      </c>
      <c r="R340" s="2" t="s">
        <v>61</v>
      </c>
      <c r="S340" s="2" t="s">
        <v>62</v>
      </c>
      <c r="T340" s="2" t="s">
        <v>62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53</v>
      </c>
      <c r="AS340" s="2" t="s">
        <v>53</v>
      </c>
      <c r="AT340" s="3"/>
      <c r="AU340" s="2" t="s">
        <v>739</v>
      </c>
      <c r="AV340" s="3">
        <v>302</v>
      </c>
    </row>
    <row r="341" spans="1:48" ht="30" customHeight="1" x14ac:dyDescent="0.3">
      <c r="A341" s="14" t="s">
        <v>295</v>
      </c>
      <c r="B341" s="14" t="s">
        <v>53</v>
      </c>
      <c r="C341" s="14" t="s">
        <v>53</v>
      </c>
      <c r="D341" s="15"/>
      <c r="E341" s="16"/>
      <c r="F341" s="16">
        <f t="shared" si="56"/>
        <v>0</v>
      </c>
      <c r="G341" s="16"/>
      <c r="H341" s="16">
        <f t="shared" si="57"/>
        <v>0</v>
      </c>
      <c r="I341" s="16"/>
      <c r="J341" s="16">
        <f t="shared" si="58"/>
        <v>0</v>
      </c>
      <c r="K341" s="16">
        <f t="shared" si="59"/>
        <v>0</v>
      </c>
      <c r="L341" s="16">
        <f t="shared" si="60"/>
        <v>0</v>
      </c>
      <c r="M341" s="14"/>
      <c r="N341" s="2" t="s">
        <v>53</v>
      </c>
      <c r="O341" s="2" t="s">
        <v>53</v>
      </c>
      <c r="P341" s="2" t="s">
        <v>53</v>
      </c>
      <c r="Q341" s="2" t="s">
        <v>736</v>
      </c>
      <c r="R341" s="2" t="s">
        <v>62</v>
      </c>
      <c r="S341" s="2" t="s">
        <v>62</v>
      </c>
      <c r="T341" s="2" t="s">
        <v>62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53</v>
      </c>
      <c r="AS341" s="2" t="s">
        <v>53</v>
      </c>
      <c r="AT341" s="3"/>
      <c r="AU341" s="2" t="s">
        <v>736</v>
      </c>
      <c r="AV341" s="3">
        <v>303</v>
      </c>
    </row>
    <row r="342" spans="1:48" ht="30" customHeight="1" x14ac:dyDescent="0.3">
      <c r="A342" s="14" t="s">
        <v>740</v>
      </c>
      <c r="B342" s="14" t="s">
        <v>741</v>
      </c>
      <c r="C342" s="14" t="s">
        <v>59</v>
      </c>
      <c r="D342" s="15">
        <v>4.5999999999999996</v>
      </c>
      <c r="E342" s="16"/>
      <c r="F342" s="16">
        <f t="shared" si="56"/>
        <v>0</v>
      </c>
      <c r="G342" s="16"/>
      <c r="H342" s="16">
        <f t="shared" si="57"/>
        <v>0</v>
      </c>
      <c r="I342" s="16"/>
      <c r="J342" s="16">
        <f t="shared" si="58"/>
        <v>0</v>
      </c>
      <c r="K342" s="16">
        <f t="shared" si="59"/>
        <v>0</v>
      </c>
      <c r="L342" s="16">
        <f t="shared" si="60"/>
        <v>0</v>
      </c>
      <c r="M342" s="14"/>
      <c r="N342" s="2" t="s">
        <v>742</v>
      </c>
      <c r="O342" s="2" t="s">
        <v>53</v>
      </c>
      <c r="P342" s="2" t="s">
        <v>53</v>
      </c>
      <c r="Q342" s="2" t="s">
        <v>736</v>
      </c>
      <c r="R342" s="2" t="s">
        <v>61</v>
      </c>
      <c r="S342" s="2" t="s">
        <v>62</v>
      </c>
      <c r="T342" s="2" t="s">
        <v>62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53</v>
      </c>
      <c r="AS342" s="2" t="s">
        <v>53</v>
      </c>
      <c r="AT342" s="3"/>
      <c r="AU342" s="2" t="s">
        <v>743</v>
      </c>
      <c r="AV342" s="3">
        <v>949</v>
      </c>
    </row>
    <row r="343" spans="1:48" ht="30" customHeight="1" x14ac:dyDescent="0.3">
      <c r="A343" s="14" t="s">
        <v>179</v>
      </c>
      <c r="B343" s="14" t="s">
        <v>592</v>
      </c>
      <c r="C343" s="14" t="s">
        <v>59</v>
      </c>
      <c r="D343" s="15">
        <v>11</v>
      </c>
      <c r="E343" s="16"/>
      <c r="F343" s="16">
        <f t="shared" si="56"/>
        <v>0</v>
      </c>
      <c r="G343" s="16"/>
      <c r="H343" s="16">
        <f t="shared" si="57"/>
        <v>0</v>
      </c>
      <c r="I343" s="16"/>
      <c r="J343" s="16">
        <f t="shared" si="58"/>
        <v>0</v>
      </c>
      <c r="K343" s="16">
        <f t="shared" si="59"/>
        <v>0</v>
      </c>
      <c r="L343" s="16">
        <f t="shared" si="60"/>
        <v>0</v>
      </c>
      <c r="M343" s="14"/>
      <c r="N343" s="2" t="s">
        <v>593</v>
      </c>
      <c r="O343" s="2" t="s">
        <v>53</v>
      </c>
      <c r="P343" s="2" t="s">
        <v>53</v>
      </c>
      <c r="Q343" s="2" t="s">
        <v>736</v>
      </c>
      <c r="R343" s="2" t="s">
        <v>61</v>
      </c>
      <c r="S343" s="2" t="s">
        <v>62</v>
      </c>
      <c r="T343" s="2" t="s">
        <v>62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53</v>
      </c>
      <c r="AS343" s="2" t="s">
        <v>53</v>
      </c>
      <c r="AT343" s="3"/>
      <c r="AU343" s="2" t="s">
        <v>744</v>
      </c>
      <c r="AV343" s="3">
        <v>305</v>
      </c>
    </row>
    <row r="344" spans="1:48" ht="30" customHeight="1" x14ac:dyDescent="0.3">
      <c r="A344" s="14" t="s">
        <v>183</v>
      </c>
      <c r="B344" s="14" t="s">
        <v>184</v>
      </c>
      <c r="C344" s="14" t="s">
        <v>59</v>
      </c>
      <c r="D344" s="15">
        <v>11</v>
      </c>
      <c r="E344" s="16"/>
      <c r="F344" s="16">
        <f t="shared" si="56"/>
        <v>0</v>
      </c>
      <c r="G344" s="16"/>
      <c r="H344" s="16">
        <f t="shared" si="57"/>
        <v>0</v>
      </c>
      <c r="I344" s="16"/>
      <c r="J344" s="16">
        <f t="shared" si="58"/>
        <v>0</v>
      </c>
      <c r="K344" s="16">
        <f t="shared" si="59"/>
        <v>0</v>
      </c>
      <c r="L344" s="16">
        <f t="shared" si="60"/>
        <v>0</v>
      </c>
      <c r="M344" s="14"/>
      <c r="N344" s="2" t="s">
        <v>185</v>
      </c>
      <c r="O344" s="2" t="s">
        <v>53</v>
      </c>
      <c r="P344" s="2" t="s">
        <v>53</v>
      </c>
      <c r="Q344" s="2" t="s">
        <v>736</v>
      </c>
      <c r="R344" s="2" t="s">
        <v>61</v>
      </c>
      <c r="S344" s="2" t="s">
        <v>62</v>
      </c>
      <c r="T344" s="2" t="s">
        <v>62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53</v>
      </c>
      <c r="AS344" s="2" t="s">
        <v>53</v>
      </c>
      <c r="AT344" s="3"/>
      <c r="AU344" s="2" t="s">
        <v>745</v>
      </c>
      <c r="AV344" s="3">
        <v>307</v>
      </c>
    </row>
    <row r="345" spans="1:48" ht="30" customHeight="1" x14ac:dyDescent="0.3">
      <c r="A345" s="14" t="s">
        <v>187</v>
      </c>
      <c r="B345" s="14" t="s">
        <v>746</v>
      </c>
      <c r="C345" s="14" t="s">
        <v>59</v>
      </c>
      <c r="D345" s="15">
        <v>46</v>
      </c>
      <c r="E345" s="16"/>
      <c r="F345" s="16">
        <f t="shared" si="56"/>
        <v>0</v>
      </c>
      <c r="G345" s="16"/>
      <c r="H345" s="16">
        <f t="shared" si="57"/>
        <v>0</v>
      </c>
      <c r="I345" s="16"/>
      <c r="J345" s="16">
        <f t="shared" si="58"/>
        <v>0</v>
      </c>
      <c r="K345" s="16">
        <f t="shared" si="59"/>
        <v>0</v>
      </c>
      <c r="L345" s="16">
        <f t="shared" si="60"/>
        <v>0</v>
      </c>
      <c r="M345" s="14"/>
      <c r="N345" s="2" t="s">
        <v>747</v>
      </c>
      <c r="O345" s="2" t="s">
        <v>53</v>
      </c>
      <c r="P345" s="2" t="s">
        <v>53</v>
      </c>
      <c r="Q345" s="2" t="s">
        <v>736</v>
      </c>
      <c r="R345" s="2" t="s">
        <v>61</v>
      </c>
      <c r="S345" s="2" t="s">
        <v>62</v>
      </c>
      <c r="T345" s="2" t="s">
        <v>62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53</v>
      </c>
      <c r="AS345" s="2" t="s">
        <v>53</v>
      </c>
      <c r="AT345" s="3"/>
      <c r="AU345" s="2" t="s">
        <v>748</v>
      </c>
      <c r="AV345" s="3">
        <v>340</v>
      </c>
    </row>
    <row r="346" spans="1:48" ht="30" customHeight="1" x14ac:dyDescent="0.3">
      <c r="A346" s="14" t="s">
        <v>187</v>
      </c>
      <c r="B346" s="14" t="s">
        <v>355</v>
      </c>
      <c r="C346" s="14" t="s">
        <v>59</v>
      </c>
      <c r="D346" s="15">
        <v>11</v>
      </c>
      <c r="E346" s="16"/>
      <c r="F346" s="16">
        <f t="shared" si="56"/>
        <v>0</v>
      </c>
      <c r="G346" s="16"/>
      <c r="H346" s="16">
        <f t="shared" si="57"/>
        <v>0</v>
      </c>
      <c r="I346" s="16"/>
      <c r="J346" s="16">
        <f t="shared" si="58"/>
        <v>0</v>
      </c>
      <c r="K346" s="16">
        <f t="shared" si="59"/>
        <v>0</v>
      </c>
      <c r="L346" s="16">
        <f t="shared" si="60"/>
        <v>0</v>
      </c>
      <c r="M346" s="14"/>
      <c r="N346" s="2" t="s">
        <v>356</v>
      </c>
      <c r="O346" s="2" t="s">
        <v>53</v>
      </c>
      <c r="P346" s="2" t="s">
        <v>53</v>
      </c>
      <c r="Q346" s="2" t="s">
        <v>736</v>
      </c>
      <c r="R346" s="2" t="s">
        <v>61</v>
      </c>
      <c r="S346" s="2" t="s">
        <v>62</v>
      </c>
      <c r="T346" s="2" t="s">
        <v>62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53</v>
      </c>
      <c r="AS346" s="2" t="s">
        <v>53</v>
      </c>
      <c r="AT346" s="3"/>
      <c r="AU346" s="2" t="s">
        <v>749</v>
      </c>
      <c r="AV346" s="3">
        <v>308</v>
      </c>
    </row>
    <row r="347" spans="1:48" ht="30" customHeight="1" x14ac:dyDescent="0.3">
      <c r="A347" s="14" t="s">
        <v>303</v>
      </c>
      <c r="B347" s="14" t="s">
        <v>252</v>
      </c>
      <c r="C347" s="14" t="s">
        <v>59</v>
      </c>
      <c r="D347" s="15">
        <v>4.5999999999999996</v>
      </c>
      <c r="E347" s="16"/>
      <c r="F347" s="16">
        <f t="shared" si="56"/>
        <v>0</v>
      </c>
      <c r="G347" s="16"/>
      <c r="H347" s="16">
        <f t="shared" si="57"/>
        <v>0</v>
      </c>
      <c r="I347" s="16"/>
      <c r="J347" s="16">
        <f t="shared" si="58"/>
        <v>0</v>
      </c>
      <c r="K347" s="16">
        <f t="shared" si="59"/>
        <v>0</v>
      </c>
      <c r="L347" s="16">
        <f t="shared" si="60"/>
        <v>0</v>
      </c>
      <c r="M347" s="14"/>
      <c r="N347" s="2" t="s">
        <v>750</v>
      </c>
      <c r="O347" s="2" t="s">
        <v>53</v>
      </c>
      <c r="P347" s="2" t="s">
        <v>53</v>
      </c>
      <c r="Q347" s="2" t="s">
        <v>736</v>
      </c>
      <c r="R347" s="2" t="s">
        <v>61</v>
      </c>
      <c r="S347" s="2" t="s">
        <v>62</v>
      </c>
      <c r="T347" s="2" t="s">
        <v>62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53</v>
      </c>
      <c r="AS347" s="2" t="s">
        <v>53</v>
      </c>
      <c r="AT347" s="3"/>
      <c r="AU347" s="2" t="s">
        <v>751</v>
      </c>
      <c r="AV347" s="3">
        <v>341</v>
      </c>
    </row>
    <row r="348" spans="1:48" ht="30" customHeight="1" x14ac:dyDescent="0.3">
      <c r="A348" s="14" t="s">
        <v>307</v>
      </c>
      <c r="B348" s="14" t="s">
        <v>752</v>
      </c>
      <c r="C348" s="14" t="s">
        <v>176</v>
      </c>
      <c r="D348" s="15">
        <v>3.1</v>
      </c>
      <c r="E348" s="16"/>
      <c r="F348" s="16">
        <f t="shared" si="56"/>
        <v>0</v>
      </c>
      <c r="G348" s="16"/>
      <c r="H348" s="16">
        <f t="shared" si="57"/>
        <v>0</v>
      </c>
      <c r="I348" s="16"/>
      <c r="J348" s="16">
        <f t="shared" si="58"/>
        <v>0</v>
      </c>
      <c r="K348" s="16">
        <f t="shared" si="59"/>
        <v>0</v>
      </c>
      <c r="L348" s="16">
        <f t="shared" si="60"/>
        <v>0</v>
      </c>
      <c r="M348" s="14"/>
      <c r="N348" s="2" t="s">
        <v>753</v>
      </c>
      <c r="O348" s="2" t="s">
        <v>53</v>
      </c>
      <c r="P348" s="2" t="s">
        <v>53</v>
      </c>
      <c r="Q348" s="2" t="s">
        <v>736</v>
      </c>
      <c r="R348" s="2" t="s">
        <v>61</v>
      </c>
      <c r="S348" s="2" t="s">
        <v>62</v>
      </c>
      <c r="T348" s="2" t="s">
        <v>62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53</v>
      </c>
      <c r="AS348" s="2" t="s">
        <v>53</v>
      </c>
      <c r="AT348" s="3"/>
      <c r="AU348" s="2" t="s">
        <v>754</v>
      </c>
      <c r="AV348" s="3">
        <v>342</v>
      </c>
    </row>
    <row r="349" spans="1:48" ht="30" customHeight="1" x14ac:dyDescent="0.3">
      <c r="A349" s="14" t="s">
        <v>619</v>
      </c>
      <c r="B349" s="14" t="s">
        <v>53</v>
      </c>
      <c r="C349" s="14" t="s">
        <v>59</v>
      </c>
      <c r="D349" s="15">
        <v>3.7</v>
      </c>
      <c r="E349" s="16"/>
      <c r="F349" s="16">
        <f t="shared" si="56"/>
        <v>0</v>
      </c>
      <c r="G349" s="16"/>
      <c r="H349" s="16">
        <f t="shared" si="57"/>
        <v>0</v>
      </c>
      <c r="I349" s="16"/>
      <c r="J349" s="16">
        <f t="shared" si="58"/>
        <v>0</v>
      </c>
      <c r="K349" s="16">
        <f t="shared" si="59"/>
        <v>0</v>
      </c>
      <c r="L349" s="16">
        <f t="shared" si="60"/>
        <v>0</v>
      </c>
      <c r="M349" s="14"/>
      <c r="N349" s="2" t="s">
        <v>620</v>
      </c>
      <c r="O349" s="2" t="s">
        <v>53</v>
      </c>
      <c r="P349" s="2" t="s">
        <v>53</v>
      </c>
      <c r="Q349" s="2" t="s">
        <v>736</v>
      </c>
      <c r="R349" s="2" t="s">
        <v>61</v>
      </c>
      <c r="S349" s="2" t="s">
        <v>62</v>
      </c>
      <c r="T349" s="2" t="s">
        <v>62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53</v>
      </c>
      <c r="AS349" s="2" t="s">
        <v>53</v>
      </c>
      <c r="AT349" s="3"/>
      <c r="AU349" s="2" t="s">
        <v>755</v>
      </c>
      <c r="AV349" s="3">
        <v>321</v>
      </c>
    </row>
    <row r="350" spans="1:48" ht="30" customHeight="1" x14ac:dyDescent="0.3">
      <c r="A350" s="14" t="s">
        <v>335</v>
      </c>
      <c r="B350" s="14" t="s">
        <v>336</v>
      </c>
      <c r="C350" s="14" t="s">
        <v>59</v>
      </c>
      <c r="D350" s="15">
        <v>35.799999999999997</v>
      </c>
      <c r="E350" s="16"/>
      <c r="F350" s="16">
        <f t="shared" si="56"/>
        <v>0</v>
      </c>
      <c r="G350" s="16"/>
      <c r="H350" s="16">
        <f t="shared" si="57"/>
        <v>0</v>
      </c>
      <c r="I350" s="16"/>
      <c r="J350" s="16">
        <f t="shared" si="58"/>
        <v>0</v>
      </c>
      <c r="K350" s="16">
        <f t="shared" si="59"/>
        <v>0</v>
      </c>
      <c r="L350" s="16">
        <f t="shared" si="60"/>
        <v>0</v>
      </c>
      <c r="M350" s="14"/>
      <c r="N350" s="2" t="s">
        <v>337</v>
      </c>
      <c r="O350" s="2" t="s">
        <v>53</v>
      </c>
      <c r="P350" s="2" t="s">
        <v>53</v>
      </c>
      <c r="Q350" s="2" t="s">
        <v>736</v>
      </c>
      <c r="R350" s="2" t="s">
        <v>61</v>
      </c>
      <c r="S350" s="2" t="s">
        <v>62</v>
      </c>
      <c r="T350" s="2" t="s">
        <v>62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53</v>
      </c>
      <c r="AS350" s="2" t="s">
        <v>53</v>
      </c>
      <c r="AT350" s="3"/>
      <c r="AU350" s="2" t="s">
        <v>756</v>
      </c>
      <c r="AV350" s="3">
        <v>316</v>
      </c>
    </row>
    <row r="351" spans="1:48" ht="30" customHeight="1" x14ac:dyDescent="0.3">
      <c r="A351" s="14" t="s">
        <v>339</v>
      </c>
      <c r="B351" s="14" t="s">
        <v>336</v>
      </c>
      <c r="C351" s="14" t="s">
        <v>59</v>
      </c>
      <c r="D351" s="15">
        <v>35.799999999999997</v>
      </c>
      <c r="E351" s="16"/>
      <c r="F351" s="16">
        <f t="shared" si="56"/>
        <v>0</v>
      </c>
      <c r="G351" s="16"/>
      <c r="H351" s="16">
        <f t="shared" si="57"/>
        <v>0</v>
      </c>
      <c r="I351" s="16"/>
      <c r="J351" s="16">
        <f t="shared" si="58"/>
        <v>0</v>
      </c>
      <c r="K351" s="16">
        <f t="shared" si="59"/>
        <v>0</v>
      </c>
      <c r="L351" s="16">
        <f t="shared" si="60"/>
        <v>0</v>
      </c>
      <c r="M351" s="14"/>
      <c r="N351" s="2" t="s">
        <v>340</v>
      </c>
      <c r="O351" s="2" t="s">
        <v>53</v>
      </c>
      <c r="P351" s="2" t="s">
        <v>53</v>
      </c>
      <c r="Q351" s="2" t="s">
        <v>736</v>
      </c>
      <c r="R351" s="2" t="s">
        <v>61</v>
      </c>
      <c r="S351" s="2" t="s">
        <v>62</v>
      </c>
      <c r="T351" s="2" t="s">
        <v>62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53</v>
      </c>
      <c r="AS351" s="2" t="s">
        <v>53</v>
      </c>
      <c r="AT351" s="3"/>
      <c r="AU351" s="2" t="s">
        <v>757</v>
      </c>
      <c r="AV351" s="3">
        <v>328</v>
      </c>
    </row>
    <row r="352" spans="1:48" ht="30" customHeight="1" x14ac:dyDescent="0.3">
      <c r="A352" s="14" t="s">
        <v>611</v>
      </c>
      <c r="B352" s="14" t="s">
        <v>612</v>
      </c>
      <c r="C352" s="14" t="s">
        <v>176</v>
      </c>
      <c r="D352" s="15">
        <v>13.8</v>
      </c>
      <c r="E352" s="16"/>
      <c r="F352" s="16">
        <f t="shared" si="56"/>
        <v>0</v>
      </c>
      <c r="G352" s="16"/>
      <c r="H352" s="16">
        <f t="shared" si="57"/>
        <v>0</v>
      </c>
      <c r="I352" s="16"/>
      <c r="J352" s="16">
        <f t="shared" si="58"/>
        <v>0</v>
      </c>
      <c r="K352" s="16">
        <f t="shared" si="59"/>
        <v>0</v>
      </c>
      <c r="L352" s="16">
        <f t="shared" si="60"/>
        <v>0</v>
      </c>
      <c r="M352" s="14"/>
      <c r="N352" s="2" t="s">
        <v>613</v>
      </c>
      <c r="O352" s="2" t="s">
        <v>53</v>
      </c>
      <c r="P352" s="2" t="s">
        <v>53</v>
      </c>
      <c r="Q352" s="2" t="s">
        <v>736</v>
      </c>
      <c r="R352" s="2" t="s">
        <v>61</v>
      </c>
      <c r="S352" s="2" t="s">
        <v>62</v>
      </c>
      <c r="T352" s="2" t="s">
        <v>62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53</v>
      </c>
      <c r="AS352" s="2" t="s">
        <v>53</v>
      </c>
      <c r="AT352" s="3"/>
      <c r="AU352" s="2" t="s">
        <v>758</v>
      </c>
      <c r="AV352" s="3">
        <v>318</v>
      </c>
    </row>
    <row r="353" spans="1:48" ht="30" customHeight="1" x14ac:dyDescent="0.3">
      <c r="A353" s="14" t="s">
        <v>465</v>
      </c>
      <c r="B353" s="14" t="s">
        <v>53</v>
      </c>
      <c r="C353" s="14" t="s">
        <v>53</v>
      </c>
      <c r="D353" s="15"/>
      <c r="E353" s="16"/>
      <c r="F353" s="16">
        <f t="shared" si="56"/>
        <v>0</v>
      </c>
      <c r="G353" s="16"/>
      <c r="H353" s="16">
        <f t="shared" si="57"/>
        <v>0</v>
      </c>
      <c r="I353" s="16"/>
      <c r="J353" s="16">
        <f t="shared" si="58"/>
        <v>0</v>
      </c>
      <c r="K353" s="16">
        <f t="shared" si="59"/>
        <v>0</v>
      </c>
      <c r="L353" s="16">
        <f t="shared" si="60"/>
        <v>0</v>
      </c>
      <c r="M353" s="14"/>
      <c r="N353" s="2" t="s">
        <v>53</v>
      </c>
      <c r="O353" s="2" t="s">
        <v>53</v>
      </c>
      <c r="P353" s="2" t="s">
        <v>53</v>
      </c>
      <c r="Q353" s="2" t="s">
        <v>736</v>
      </c>
      <c r="R353" s="2" t="s">
        <v>62</v>
      </c>
      <c r="S353" s="2" t="s">
        <v>62</v>
      </c>
      <c r="T353" s="2" t="s">
        <v>62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53</v>
      </c>
      <c r="AS353" s="2" t="s">
        <v>53</v>
      </c>
      <c r="AT353" s="3"/>
      <c r="AU353" s="2" t="s">
        <v>736</v>
      </c>
      <c r="AV353" s="3">
        <v>330</v>
      </c>
    </row>
    <row r="354" spans="1:48" ht="30" customHeight="1" x14ac:dyDescent="0.3">
      <c r="A354" s="14" t="s">
        <v>475</v>
      </c>
      <c r="B354" s="14" t="s">
        <v>490</v>
      </c>
      <c r="C354" s="14" t="s">
        <v>59</v>
      </c>
      <c r="D354" s="15">
        <v>16.399999999999999</v>
      </c>
      <c r="E354" s="16"/>
      <c r="F354" s="16">
        <f t="shared" si="56"/>
        <v>0</v>
      </c>
      <c r="G354" s="16"/>
      <c r="H354" s="16">
        <f t="shared" si="57"/>
        <v>0</v>
      </c>
      <c r="I354" s="16"/>
      <c r="J354" s="16">
        <f t="shared" si="58"/>
        <v>0</v>
      </c>
      <c r="K354" s="16">
        <f t="shared" si="59"/>
        <v>0</v>
      </c>
      <c r="L354" s="16">
        <f t="shared" si="60"/>
        <v>0</v>
      </c>
      <c r="M354" s="14"/>
      <c r="N354" s="2" t="s">
        <v>491</v>
      </c>
      <c r="O354" s="2" t="s">
        <v>53</v>
      </c>
      <c r="P354" s="2" t="s">
        <v>53</v>
      </c>
      <c r="Q354" s="2" t="s">
        <v>736</v>
      </c>
      <c r="R354" s="2" t="s">
        <v>61</v>
      </c>
      <c r="S354" s="2" t="s">
        <v>62</v>
      </c>
      <c r="T354" s="2" t="s">
        <v>62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53</v>
      </c>
      <c r="AS354" s="2" t="s">
        <v>53</v>
      </c>
      <c r="AT354" s="3"/>
      <c r="AU354" s="2" t="s">
        <v>759</v>
      </c>
      <c r="AV354" s="3">
        <v>333</v>
      </c>
    </row>
    <row r="355" spans="1:48" ht="30" customHeight="1" x14ac:dyDescent="0.3">
      <c r="A355" s="14" t="s">
        <v>493</v>
      </c>
      <c r="B355" s="14" t="s">
        <v>494</v>
      </c>
      <c r="C355" s="14" t="s">
        <v>59</v>
      </c>
      <c r="D355" s="15">
        <v>16.399999999999999</v>
      </c>
      <c r="E355" s="16"/>
      <c r="F355" s="16">
        <f t="shared" si="56"/>
        <v>0</v>
      </c>
      <c r="G355" s="16"/>
      <c r="H355" s="16">
        <f t="shared" si="57"/>
        <v>0</v>
      </c>
      <c r="I355" s="16"/>
      <c r="J355" s="16">
        <f t="shared" si="58"/>
        <v>0</v>
      </c>
      <c r="K355" s="16">
        <f t="shared" si="59"/>
        <v>0</v>
      </c>
      <c r="L355" s="16">
        <f t="shared" si="60"/>
        <v>0</v>
      </c>
      <c r="M355" s="14"/>
      <c r="N355" s="2" t="s">
        <v>495</v>
      </c>
      <c r="O355" s="2" t="s">
        <v>53</v>
      </c>
      <c r="P355" s="2" t="s">
        <v>53</v>
      </c>
      <c r="Q355" s="2" t="s">
        <v>736</v>
      </c>
      <c r="R355" s="2" t="s">
        <v>61</v>
      </c>
      <c r="S355" s="2" t="s">
        <v>62</v>
      </c>
      <c r="T355" s="2" t="s">
        <v>62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53</v>
      </c>
      <c r="AS355" s="2" t="s">
        <v>53</v>
      </c>
      <c r="AT355" s="3"/>
      <c r="AU355" s="2" t="s">
        <v>760</v>
      </c>
      <c r="AV355" s="3">
        <v>334</v>
      </c>
    </row>
    <row r="356" spans="1:48" ht="30" customHeight="1" x14ac:dyDescent="0.3">
      <c r="A356" s="14" t="s">
        <v>532</v>
      </c>
      <c r="B356" s="14" t="s">
        <v>644</v>
      </c>
      <c r="C356" s="14" t="s">
        <v>176</v>
      </c>
      <c r="D356" s="15">
        <v>16.899999999999999</v>
      </c>
      <c r="E356" s="16"/>
      <c r="F356" s="16">
        <f t="shared" si="56"/>
        <v>0</v>
      </c>
      <c r="G356" s="16"/>
      <c r="H356" s="16">
        <f t="shared" si="57"/>
        <v>0</v>
      </c>
      <c r="I356" s="16"/>
      <c r="J356" s="16">
        <f t="shared" si="58"/>
        <v>0</v>
      </c>
      <c r="K356" s="16">
        <f t="shared" si="59"/>
        <v>0</v>
      </c>
      <c r="L356" s="16">
        <f t="shared" si="60"/>
        <v>0</v>
      </c>
      <c r="M356" s="14"/>
      <c r="N356" s="2" t="s">
        <v>645</v>
      </c>
      <c r="O356" s="2" t="s">
        <v>53</v>
      </c>
      <c r="P356" s="2" t="s">
        <v>53</v>
      </c>
      <c r="Q356" s="2" t="s">
        <v>736</v>
      </c>
      <c r="R356" s="2" t="s">
        <v>61</v>
      </c>
      <c r="S356" s="2" t="s">
        <v>62</v>
      </c>
      <c r="T356" s="2" t="s">
        <v>62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53</v>
      </c>
      <c r="AS356" s="2" t="s">
        <v>53</v>
      </c>
      <c r="AT356" s="3"/>
      <c r="AU356" s="2" t="s">
        <v>761</v>
      </c>
      <c r="AV356" s="3">
        <v>335</v>
      </c>
    </row>
    <row r="357" spans="1:48" ht="30" customHeight="1" x14ac:dyDescent="0.3">
      <c r="A357" s="14" t="s">
        <v>335</v>
      </c>
      <c r="B357" s="14" t="s">
        <v>501</v>
      </c>
      <c r="C357" s="14" t="s">
        <v>59</v>
      </c>
      <c r="D357" s="15">
        <v>16.399999999999999</v>
      </c>
      <c r="E357" s="16"/>
      <c r="F357" s="16">
        <f t="shared" si="56"/>
        <v>0</v>
      </c>
      <c r="G357" s="16"/>
      <c r="H357" s="16">
        <f t="shared" si="57"/>
        <v>0</v>
      </c>
      <c r="I357" s="16"/>
      <c r="J357" s="16">
        <f t="shared" si="58"/>
        <v>0</v>
      </c>
      <c r="K357" s="16">
        <f t="shared" si="59"/>
        <v>0</v>
      </c>
      <c r="L357" s="16">
        <f t="shared" si="60"/>
        <v>0</v>
      </c>
      <c r="M357" s="14"/>
      <c r="N357" s="2" t="s">
        <v>502</v>
      </c>
      <c r="O357" s="2" t="s">
        <v>53</v>
      </c>
      <c r="P357" s="2" t="s">
        <v>53</v>
      </c>
      <c r="Q357" s="2" t="s">
        <v>736</v>
      </c>
      <c r="R357" s="2" t="s">
        <v>61</v>
      </c>
      <c r="S357" s="2" t="s">
        <v>62</v>
      </c>
      <c r="T357" s="2" t="s">
        <v>62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53</v>
      </c>
      <c r="AS357" s="2" t="s">
        <v>53</v>
      </c>
      <c r="AT357" s="3"/>
      <c r="AU357" s="2" t="s">
        <v>762</v>
      </c>
      <c r="AV357" s="3">
        <v>336</v>
      </c>
    </row>
    <row r="358" spans="1:48" ht="30" customHeight="1" x14ac:dyDescent="0.3">
      <c r="A358" s="14" t="s">
        <v>339</v>
      </c>
      <c r="B358" s="14" t="s">
        <v>501</v>
      </c>
      <c r="C358" s="14" t="s">
        <v>59</v>
      </c>
      <c r="D358" s="15">
        <v>16.399999999999999</v>
      </c>
      <c r="E358" s="16"/>
      <c r="F358" s="16">
        <f t="shared" si="56"/>
        <v>0</v>
      </c>
      <c r="G358" s="16"/>
      <c r="H358" s="16">
        <f t="shared" si="57"/>
        <v>0</v>
      </c>
      <c r="I358" s="16"/>
      <c r="J358" s="16">
        <f t="shared" si="58"/>
        <v>0</v>
      </c>
      <c r="K358" s="16">
        <f t="shared" si="59"/>
        <v>0</v>
      </c>
      <c r="L358" s="16">
        <f t="shared" si="60"/>
        <v>0</v>
      </c>
      <c r="M358" s="14"/>
      <c r="N358" s="2" t="s">
        <v>504</v>
      </c>
      <c r="O358" s="2" t="s">
        <v>53</v>
      </c>
      <c r="P358" s="2" t="s">
        <v>53</v>
      </c>
      <c r="Q358" s="2" t="s">
        <v>736</v>
      </c>
      <c r="R358" s="2" t="s">
        <v>61</v>
      </c>
      <c r="S358" s="2" t="s">
        <v>62</v>
      </c>
      <c r="T358" s="2" t="s">
        <v>62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53</v>
      </c>
      <c r="AS358" s="2" t="s">
        <v>53</v>
      </c>
      <c r="AT358" s="3"/>
      <c r="AU358" s="2" t="s">
        <v>763</v>
      </c>
      <c r="AV358" s="3">
        <v>337</v>
      </c>
    </row>
    <row r="359" spans="1:48" ht="30" customHeight="1" x14ac:dyDescent="0.3">
      <c r="A359" s="14" t="s">
        <v>520</v>
      </c>
      <c r="B359" s="14" t="s">
        <v>521</v>
      </c>
      <c r="C359" s="14" t="s">
        <v>522</v>
      </c>
      <c r="D359" s="15">
        <v>1</v>
      </c>
      <c r="E359" s="16"/>
      <c r="F359" s="16">
        <f t="shared" si="56"/>
        <v>0</v>
      </c>
      <c r="G359" s="16"/>
      <c r="H359" s="16">
        <f t="shared" si="57"/>
        <v>0</v>
      </c>
      <c r="I359" s="16"/>
      <c r="J359" s="16">
        <f t="shared" si="58"/>
        <v>0</v>
      </c>
      <c r="K359" s="16">
        <f t="shared" si="59"/>
        <v>0</v>
      </c>
      <c r="L359" s="16">
        <f t="shared" si="60"/>
        <v>0</v>
      </c>
      <c r="M359" s="14"/>
      <c r="N359" s="2" t="s">
        <v>523</v>
      </c>
      <c r="O359" s="2" t="s">
        <v>53</v>
      </c>
      <c r="P359" s="2" t="s">
        <v>53</v>
      </c>
      <c r="Q359" s="2" t="s">
        <v>736</v>
      </c>
      <c r="R359" s="2" t="s">
        <v>61</v>
      </c>
      <c r="S359" s="2" t="s">
        <v>62</v>
      </c>
      <c r="T359" s="2" t="s">
        <v>62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53</v>
      </c>
      <c r="AS359" s="2" t="s">
        <v>53</v>
      </c>
      <c r="AT359" s="3"/>
      <c r="AU359" s="2" t="s">
        <v>764</v>
      </c>
      <c r="AV359" s="3">
        <v>338</v>
      </c>
    </row>
    <row r="360" spans="1:48" ht="30" customHeight="1" x14ac:dyDescent="0.3">
      <c r="A360" s="14" t="s">
        <v>731</v>
      </c>
      <c r="B360" s="14" t="s">
        <v>732</v>
      </c>
      <c r="C360" s="14" t="s">
        <v>176</v>
      </c>
      <c r="D360" s="15">
        <v>1.8</v>
      </c>
      <c r="E360" s="16"/>
      <c r="F360" s="16">
        <f t="shared" si="56"/>
        <v>0</v>
      </c>
      <c r="G360" s="16"/>
      <c r="H360" s="16">
        <f t="shared" si="57"/>
        <v>0</v>
      </c>
      <c r="I360" s="16"/>
      <c r="J360" s="16">
        <f t="shared" si="58"/>
        <v>0</v>
      </c>
      <c r="K360" s="16">
        <f t="shared" si="59"/>
        <v>0</v>
      </c>
      <c r="L360" s="16">
        <f t="shared" si="60"/>
        <v>0</v>
      </c>
      <c r="M360" s="14"/>
      <c r="N360" s="2" t="s">
        <v>733</v>
      </c>
      <c r="O360" s="2" t="s">
        <v>53</v>
      </c>
      <c r="P360" s="2" t="s">
        <v>53</v>
      </c>
      <c r="Q360" s="2" t="s">
        <v>736</v>
      </c>
      <c r="R360" s="2" t="s">
        <v>61</v>
      </c>
      <c r="S360" s="2" t="s">
        <v>62</v>
      </c>
      <c r="T360" s="2" t="s">
        <v>62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53</v>
      </c>
      <c r="AS360" s="2" t="s">
        <v>53</v>
      </c>
      <c r="AT360" s="3"/>
      <c r="AU360" s="2" t="s">
        <v>765</v>
      </c>
      <c r="AV360" s="3">
        <v>343</v>
      </c>
    </row>
    <row r="361" spans="1:48" ht="30" customHeight="1" x14ac:dyDescent="0.3">
      <c r="A361" s="15"/>
      <c r="B361" s="15"/>
      <c r="C361" s="15"/>
      <c r="D361" s="15"/>
      <c r="E361" s="16"/>
      <c r="F361" s="16"/>
      <c r="G361" s="16"/>
      <c r="H361" s="16"/>
      <c r="I361" s="16"/>
      <c r="J361" s="16"/>
      <c r="K361" s="16"/>
      <c r="L361" s="16"/>
      <c r="M361" s="15"/>
      <c r="Q361" s="1" t="s">
        <v>736</v>
      </c>
    </row>
    <row r="362" spans="1:48" ht="30" customHeight="1" x14ac:dyDescent="0.3">
      <c r="A362" s="15"/>
      <c r="B362" s="15"/>
      <c r="C362" s="15"/>
      <c r="D362" s="15"/>
      <c r="E362" s="16"/>
      <c r="F362" s="16"/>
      <c r="G362" s="16"/>
      <c r="H362" s="16"/>
      <c r="I362" s="16"/>
      <c r="J362" s="16"/>
      <c r="K362" s="16"/>
      <c r="L362" s="16"/>
      <c r="M362" s="15"/>
      <c r="Q362" s="1" t="s">
        <v>736</v>
      </c>
    </row>
    <row r="363" spans="1:48" ht="30" customHeight="1" x14ac:dyDescent="0.3">
      <c r="A363" s="15"/>
      <c r="B363" s="15"/>
      <c r="C363" s="15"/>
      <c r="D363" s="15"/>
      <c r="E363" s="16"/>
      <c r="F363" s="16"/>
      <c r="G363" s="16"/>
      <c r="H363" s="16"/>
      <c r="I363" s="16"/>
      <c r="J363" s="16"/>
      <c r="K363" s="16"/>
      <c r="L363" s="16"/>
      <c r="M363" s="15"/>
      <c r="Q363" s="1" t="s">
        <v>736</v>
      </c>
    </row>
    <row r="364" spans="1:48" ht="30" customHeight="1" x14ac:dyDescent="0.3">
      <c r="A364" s="15"/>
      <c r="B364" s="15"/>
      <c r="C364" s="15"/>
      <c r="D364" s="15"/>
      <c r="E364" s="16"/>
      <c r="F364" s="16"/>
      <c r="G364" s="16"/>
      <c r="H364" s="16"/>
      <c r="I364" s="16"/>
      <c r="J364" s="16"/>
      <c r="K364" s="16"/>
      <c r="L364" s="16"/>
      <c r="M364" s="15"/>
      <c r="Q364" s="1" t="s">
        <v>736</v>
      </c>
    </row>
    <row r="365" spans="1:48" ht="30" customHeight="1" x14ac:dyDescent="0.3">
      <c r="A365" s="15"/>
      <c r="B365" s="15"/>
      <c r="C365" s="15"/>
      <c r="D365" s="15"/>
      <c r="E365" s="16"/>
      <c r="F365" s="16"/>
      <c r="G365" s="16"/>
      <c r="H365" s="16"/>
      <c r="I365" s="16"/>
      <c r="J365" s="16"/>
      <c r="K365" s="16"/>
      <c r="L365" s="16"/>
      <c r="M365" s="15"/>
      <c r="Q365" s="1" t="s">
        <v>736</v>
      </c>
    </row>
    <row r="366" spans="1:48" ht="30" customHeight="1" x14ac:dyDescent="0.3">
      <c r="A366" s="15"/>
      <c r="B366" s="15"/>
      <c r="C366" s="15"/>
      <c r="D366" s="15"/>
      <c r="E366" s="16"/>
      <c r="F366" s="16"/>
      <c r="G366" s="16"/>
      <c r="H366" s="16"/>
      <c r="I366" s="16"/>
      <c r="J366" s="16"/>
      <c r="K366" s="16"/>
      <c r="L366" s="16"/>
      <c r="M366" s="15"/>
      <c r="Q366" s="1" t="s">
        <v>736</v>
      </c>
    </row>
    <row r="367" spans="1:48" ht="30" customHeight="1" x14ac:dyDescent="0.3">
      <c r="A367" s="15"/>
      <c r="B367" s="15"/>
      <c r="C367" s="15"/>
      <c r="D367" s="15"/>
      <c r="E367" s="16"/>
      <c r="F367" s="16"/>
      <c r="G367" s="16"/>
      <c r="H367" s="16"/>
      <c r="I367" s="16"/>
      <c r="J367" s="16"/>
      <c r="K367" s="16"/>
      <c r="L367" s="16"/>
      <c r="M367" s="15"/>
      <c r="Q367" s="1" t="s">
        <v>736</v>
      </c>
    </row>
    <row r="368" spans="1:48" ht="30" customHeight="1" x14ac:dyDescent="0.3">
      <c r="A368" s="15"/>
      <c r="B368" s="15"/>
      <c r="C368" s="15"/>
      <c r="D368" s="15"/>
      <c r="E368" s="16"/>
      <c r="F368" s="16"/>
      <c r="G368" s="16"/>
      <c r="H368" s="16"/>
      <c r="I368" s="16"/>
      <c r="J368" s="16"/>
      <c r="K368" s="16"/>
      <c r="L368" s="16"/>
      <c r="M368" s="15"/>
      <c r="Q368" s="1" t="s">
        <v>736</v>
      </c>
    </row>
    <row r="369" spans="1:48" ht="30" customHeight="1" x14ac:dyDescent="0.3">
      <c r="A369" s="15"/>
      <c r="B369" s="15"/>
      <c r="C369" s="15"/>
      <c r="D369" s="15"/>
      <c r="E369" s="16"/>
      <c r="F369" s="16"/>
      <c r="G369" s="16"/>
      <c r="H369" s="16"/>
      <c r="I369" s="16"/>
      <c r="J369" s="16"/>
      <c r="K369" s="16"/>
      <c r="L369" s="16"/>
      <c r="M369" s="15"/>
      <c r="Q369" s="1" t="s">
        <v>736</v>
      </c>
    </row>
    <row r="370" spans="1:48" ht="30" customHeight="1" x14ac:dyDescent="0.3">
      <c r="A370" s="15"/>
      <c r="B370" s="15"/>
      <c r="C370" s="15"/>
      <c r="D370" s="15"/>
      <c r="E370" s="16"/>
      <c r="F370" s="16"/>
      <c r="G370" s="16"/>
      <c r="H370" s="16"/>
      <c r="I370" s="16"/>
      <c r="J370" s="16"/>
      <c r="K370" s="16"/>
      <c r="L370" s="16"/>
      <c r="M370" s="15"/>
      <c r="Q370" s="1" t="s">
        <v>736</v>
      </c>
    </row>
    <row r="371" spans="1:48" ht="30" customHeight="1" x14ac:dyDescent="0.3">
      <c r="A371" s="15"/>
      <c r="B371" s="15"/>
      <c r="C371" s="15"/>
      <c r="D371" s="15"/>
      <c r="E371" s="16"/>
      <c r="F371" s="16"/>
      <c r="G371" s="16"/>
      <c r="H371" s="16"/>
      <c r="I371" s="16"/>
      <c r="J371" s="16"/>
      <c r="K371" s="16"/>
      <c r="L371" s="16"/>
      <c r="M371" s="15"/>
      <c r="Q371" s="1" t="s">
        <v>736</v>
      </c>
    </row>
    <row r="372" spans="1:48" ht="30" customHeight="1" x14ac:dyDescent="0.3">
      <c r="A372" s="15"/>
      <c r="B372" s="15"/>
      <c r="C372" s="15"/>
      <c r="D372" s="15"/>
      <c r="E372" s="16"/>
      <c r="F372" s="16"/>
      <c r="G372" s="16"/>
      <c r="H372" s="16"/>
      <c r="I372" s="16"/>
      <c r="J372" s="16"/>
      <c r="K372" s="16"/>
      <c r="L372" s="16"/>
      <c r="M372" s="15"/>
      <c r="Q372" s="1" t="s">
        <v>736</v>
      </c>
    </row>
    <row r="373" spans="1:48" ht="30" customHeight="1" x14ac:dyDescent="0.3">
      <c r="A373" s="15"/>
      <c r="B373" s="15"/>
      <c r="C373" s="15"/>
      <c r="D373" s="15"/>
      <c r="E373" s="16"/>
      <c r="F373" s="16"/>
      <c r="G373" s="16"/>
      <c r="H373" s="16"/>
      <c r="I373" s="16"/>
      <c r="J373" s="16"/>
      <c r="K373" s="16"/>
      <c r="L373" s="16"/>
      <c r="M373" s="15"/>
      <c r="Q373" s="1" t="s">
        <v>736</v>
      </c>
    </row>
    <row r="374" spans="1:48" ht="30" customHeight="1" x14ac:dyDescent="0.3">
      <c r="A374" s="15"/>
      <c r="B374" s="15"/>
      <c r="C374" s="15"/>
      <c r="D374" s="15"/>
      <c r="E374" s="16"/>
      <c r="F374" s="16"/>
      <c r="G374" s="16"/>
      <c r="H374" s="16"/>
      <c r="I374" s="16"/>
      <c r="J374" s="16"/>
      <c r="K374" s="16"/>
      <c r="L374" s="16"/>
      <c r="M374" s="15"/>
      <c r="Q374" s="1" t="s">
        <v>736</v>
      </c>
    </row>
    <row r="375" spans="1:48" ht="30" customHeight="1" x14ac:dyDescent="0.3">
      <c r="A375" s="15"/>
      <c r="B375" s="15"/>
      <c r="C375" s="15"/>
      <c r="D375" s="15"/>
      <c r="E375" s="16"/>
      <c r="F375" s="16"/>
      <c r="G375" s="16"/>
      <c r="H375" s="16"/>
      <c r="I375" s="16"/>
      <c r="J375" s="16"/>
      <c r="K375" s="16"/>
      <c r="L375" s="16"/>
      <c r="M375" s="15"/>
      <c r="Q375" s="1" t="s">
        <v>736</v>
      </c>
    </row>
    <row r="376" spans="1:48" ht="30" customHeight="1" x14ac:dyDescent="0.3">
      <c r="A376" s="15"/>
      <c r="B376" s="15"/>
      <c r="C376" s="15"/>
      <c r="D376" s="15"/>
      <c r="E376" s="16"/>
      <c r="F376" s="16"/>
      <c r="G376" s="16"/>
      <c r="H376" s="16"/>
      <c r="I376" s="16"/>
      <c r="J376" s="16"/>
      <c r="K376" s="16"/>
      <c r="L376" s="16"/>
      <c r="M376" s="15"/>
      <c r="Q376" s="1" t="s">
        <v>736</v>
      </c>
    </row>
    <row r="377" spans="1:48" ht="30" customHeight="1" x14ac:dyDescent="0.3">
      <c r="A377" s="15"/>
      <c r="B377" s="15"/>
      <c r="C377" s="15"/>
      <c r="D377" s="15"/>
      <c r="E377" s="16"/>
      <c r="F377" s="16"/>
      <c r="G377" s="16"/>
      <c r="H377" s="16"/>
      <c r="I377" s="16"/>
      <c r="J377" s="16"/>
      <c r="K377" s="16"/>
      <c r="L377" s="16"/>
      <c r="M377" s="15"/>
      <c r="Q377" s="1" t="s">
        <v>736</v>
      </c>
    </row>
    <row r="378" spans="1:48" ht="30" customHeight="1" x14ac:dyDescent="0.3">
      <c r="A378" s="15"/>
      <c r="B378" s="15"/>
      <c r="C378" s="15"/>
      <c r="D378" s="15"/>
      <c r="E378" s="16"/>
      <c r="F378" s="16"/>
      <c r="G378" s="16"/>
      <c r="H378" s="16"/>
      <c r="I378" s="16"/>
      <c r="J378" s="16"/>
      <c r="K378" s="16"/>
      <c r="L378" s="16"/>
      <c r="M378" s="15"/>
      <c r="Q378" s="1" t="s">
        <v>736</v>
      </c>
    </row>
    <row r="379" spans="1:48" ht="30" customHeight="1" x14ac:dyDescent="0.3">
      <c r="A379" s="14" t="s">
        <v>80</v>
      </c>
      <c r="B379" s="15"/>
      <c r="C379" s="15"/>
      <c r="D379" s="15"/>
      <c r="E379" s="16"/>
      <c r="F379" s="16">
        <f>SUMIF(Q337:Q378,"010209",F337:F378)</f>
        <v>0</v>
      </c>
      <c r="G379" s="16"/>
      <c r="H379" s="16">
        <f>SUMIF(Q337:Q378,"010209",H337:H378)</f>
        <v>0</v>
      </c>
      <c r="I379" s="16"/>
      <c r="J379" s="16">
        <f>SUMIF(Q337:Q378,"010209",J337:J378)</f>
        <v>0</v>
      </c>
      <c r="K379" s="16"/>
      <c r="L379" s="16">
        <f>SUMIF(Q337:Q378,"010209",L337:L378)</f>
        <v>0</v>
      </c>
      <c r="M379" s="15"/>
      <c r="N379" t="s">
        <v>81</v>
      </c>
    </row>
    <row r="380" spans="1:48" ht="30" customHeight="1" x14ac:dyDescent="0.3">
      <c r="A380" s="14" t="s">
        <v>766</v>
      </c>
      <c r="B380" s="14" t="s">
        <v>53</v>
      </c>
      <c r="C380" s="15"/>
      <c r="D380" s="15"/>
      <c r="E380" s="16"/>
      <c r="F380" s="16"/>
      <c r="G380" s="16"/>
      <c r="H380" s="16"/>
      <c r="I380" s="16"/>
      <c r="J380" s="16"/>
      <c r="K380" s="16"/>
      <c r="L380" s="16"/>
      <c r="M380" s="15"/>
      <c r="N380" s="3"/>
      <c r="O380" s="3"/>
      <c r="P380" s="3"/>
      <c r="Q380" s="2" t="s">
        <v>767</v>
      </c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</row>
    <row r="381" spans="1:48" ht="30" customHeight="1" x14ac:dyDescent="0.3">
      <c r="A381" s="14" t="s">
        <v>153</v>
      </c>
      <c r="B381" s="14" t="s">
        <v>53</v>
      </c>
      <c r="C381" s="14" t="s">
        <v>53</v>
      </c>
      <c r="D381" s="15"/>
      <c r="E381" s="16"/>
      <c r="F381" s="16">
        <f t="shared" ref="F381:F398" si="61">TRUNC(E381*D381, 0)</f>
        <v>0</v>
      </c>
      <c r="G381" s="16"/>
      <c r="H381" s="16">
        <f t="shared" ref="H381:H398" si="62">TRUNC(G381*D381, 0)</f>
        <v>0</v>
      </c>
      <c r="I381" s="16"/>
      <c r="J381" s="16">
        <f t="shared" ref="J381:J398" si="63">TRUNC(I381*D381, 0)</f>
        <v>0</v>
      </c>
      <c r="K381" s="16">
        <f t="shared" ref="K381:K398" si="64">TRUNC(E381+G381+I381, 0)</f>
        <v>0</v>
      </c>
      <c r="L381" s="16">
        <f t="shared" ref="L381:L398" si="65">TRUNC(F381+H381+J381, 0)</f>
        <v>0</v>
      </c>
      <c r="M381" s="14"/>
      <c r="N381" s="2" t="s">
        <v>53</v>
      </c>
      <c r="O381" s="2" t="s">
        <v>53</v>
      </c>
      <c r="P381" s="2" t="s">
        <v>53</v>
      </c>
      <c r="Q381" s="2" t="s">
        <v>767</v>
      </c>
      <c r="R381" s="2" t="s">
        <v>62</v>
      </c>
      <c r="S381" s="2" t="s">
        <v>62</v>
      </c>
      <c r="T381" s="2" t="s">
        <v>62</v>
      </c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 t="s">
        <v>53</v>
      </c>
      <c r="AS381" s="2" t="s">
        <v>53</v>
      </c>
      <c r="AT381" s="3"/>
      <c r="AU381" s="2" t="s">
        <v>767</v>
      </c>
      <c r="AV381" s="3">
        <v>345</v>
      </c>
    </row>
    <row r="382" spans="1:48" ht="30" customHeight="1" x14ac:dyDescent="0.3">
      <c r="A382" s="14" t="s">
        <v>579</v>
      </c>
      <c r="B382" s="14" t="s">
        <v>580</v>
      </c>
      <c r="C382" s="14" t="s">
        <v>59</v>
      </c>
      <c r="D382" s="15">
        <v>18.5</v>
      </c>
      <c r="E382" s="16"/>
      <c r="F382" s="16">
        <f t="shared" si="61"/>
        <v>0</v>
      </c>
      <c r="G382" s="16"/>
      <c r="H382" s="16">
        <f t="shared" si="62"/>
        <v>0</v>
      </c>
      <c r="I382" s="16"/>
      <c r="J382" s="16">
        <f t="shared" si="63"/>
        <v>0</v>
      </c>
      <c r="K382" s="16">
        <f t="shared" si="64"/>
        <v>0</v>
      </c>
      <c r="L382" s="16">
        <f t="shared" si="65"/>
        <v>0</v>
      </c>
      <c r="M382" s="14"/>
      <c r="N382" s="2" t="s">
        <v>581</v>
      </c>
      <c r="O382" s="2" t="s">
        <v>53</v>
      </c>
      <c r="P382" s="2" t="s">
        <v>53</v>
      </c>
      <c r="Q382" s="2" t="s">
        <v>767</v>
      </c>
      <c r="R382" s="2" t="s">
        <v>61</v>
      </c>
      <c r="S382" s="2" t="s">
        <v>62</v>
      </c>
      <c r="T382" s="2" t="s">
        <v>62</v>
      </c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 t="s">
        <v>53</v>
      </c>
      <c r="AS382" s="2" t="s">
        <v>53</v>
      </c>
      <c r="AT382" s="3"/>
      <c r="AU382" s="2" t="s">
        <v>768</v>
      </c>
      <c r="AV382" s="3">
        <v>346</v>
      </c>
    </row>
    <row r="383" spans="1:48" ht="30" customHeight="1" x14ac:dyDescent="0.3">
      <c r="A383" s="14" t="s">
        <v>583</v>
      </c>
      <c r="B383" s="14" t="s">
        <v>584</v>
      </c>
      <c r="C383" s="14" t="s">
        <v>59</v>
      </c>
      <c r="D383" s="15">
        <v>18.5</v>
      </c>
      <c r="E383" s="16"/>
      <c r="F383" s="16">
        <f t="shared" si="61"/>
        <v>0</v>
      </c>
      <c r="G383" s="16"/>
      <c r="H383" s="16">
        <f t="shared" si="62"/>
        <v>0</v>
      </c>
      <c r="I383" s="16"/>
      <c r="J383" s="16">
        <f t="shared" si="63"/>
        <v>0</v>
      </c>
      <c r="K383" s="16">
        <f t="shared" si="64"/>
        <v>0</v>
      </c>
      <c r="L383" s="16">
        <f t="shared" si="65"/>
        <v>0</v>
      </c>
      <c r="M383" s="14"/>
      <c r="N383" s="2" t="s">
        <v>585</v>
      </c>
      <c r="O383" s="2" t="s">
        <v>53</v>
      </c>
      <c r="P383" s="2" t="s">
        <v>53</v>
      </c>
      <c r="Q383" s="2" t="s">
        <v>767</v>
      </c>
      <c r="R383" s="2" t="s">
        <v>61</v>
      </c>
      <c r="S383" s="2" t="s">
        <v>62</v>
      </c>
      <c r="T383" s="2" t="s">
        <v>62</v>
      </c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 t="s">
        <v>53</v>
      </c>
      <c r="AS383" s="2" t="s">
        <v>53</v>
      </c>
      <c r="AT383" s="3"/>
      <c r="AU383" s="2" t="s">
        <v>769</v>
      </c>
      <c r="AV383" s="3">
        <v>347</v>
      </c>
    </row>
    <row r="384" spans="1:48" ht="30" customHeight="1" x14ac:dyDescent="0.3">
      <c r="A384" s="14" t="s">
        <v>587</v>
      </c>
      <c r="B384" s="14" t="s">
        <v>588</v>
      </c>
      <c r="C384" s="14" t="s">
        <v>176</v>
      </c>
      <c r="D384" s="15">
        <v>1.1000000000000001</v>
      </c>
      <c r="E384" s="16"/>
      <c r="F384" s="16">
        <f t="shared" si="61"/>
        <v>0</v>
      </c>
      <c r="G384" s="16"/>
      <c r="H384" s="16">
        <f t="shared" si="62"/>
        <v>0</v>
      </c>
      <c r="I384" s="16"/>
      <c r="J384" s="16">
        <f t="shared" si="63"/>
        <v>0</v>
      </c>
      <c r="K384" s="16">
        <f t="shared" si="64"/>
        <v>0</v>
      </c>
      <c r="L384" s="16">
        <f t="shared" si="65"/>
        <v>0</v>
      </c>
      <c r="M384" s="14"/>
      <c r="N384" s="2" t="s">
        <v>589</v>
      </c>
      <c r="O384" s="2" t="s">
        <v>53</v>
      </c>
      <c r="P384" s="2" t="s">
        <v>53</v>
      </c>
      <c r="Q384" s="2" t="s">
        <v>767</v>
      </c>
      <c r="R384" s="2" t="s">
        <v>61</v>
      </c>
      <c r="S384" s="2" t="s">
        <v>62</v>
      </c>
      <c r="T384" s="2" t="s">
        <v>62</v>
      </c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 t="s">
        <v>53</v>
      </c>
      <c r="AS384" s="2" t="s">
        <v>53</v>
      </c>
      <c r="AT384" s="3"/>
      <c r="AU384" s="2" t="s">
        <v>770</v>
      </c>
      <c r="AV384" s="3">
        <v>348</v>
      </c>
    </row>
    <row r="385" spans="1:48" ht="30" customHeight="1" x14ac:dyDescent="0.3">
      <c r="A385" s="14" t="s">
        <v>295</v>
      </c>
      <c r="B385" s="14" t="s">
        <v>53</v>
      </c>
      <c r="C385" s="14" t="s">
        <v>53</v>
      </c>
      <c r="D385" s="15"/>
      <c r="E385" s="16"/>
      <c r="F385" s="16">
        <f t="shared" si="61"/>
        <v>0</v>
      </c>
      <c r="G385" s="16"/>
      <c r="H385" s="16">
        <f t="shared" si="62"/>
        <v>0</v>
      </c>
      <c r="I385" s="16"/>
      <c r="J385" s="16">
        <f t="shared" si="63"/>
        <v>0</v>
      </c>
      <c r="K385" s="16">
        <f t="shared" si="64"/>
        <v>0</v>
      </c>
      <c r="L385" s="16">
        <f t="shared" si="65"/>
        <v>0</v>
      </c>
      <c r="M385" s="14"/>
      <c r="N385" s="2" t="s">
        <v>53</v>
      </c>
      <c r="O385" s="2" t="s">
        <v>53</v>
      </c>
      <c r="P385" s="2" t="s">
        <v>53</v>
      </c>
      <c r="Q385" s="2" t="s">
        <v>767</v>
      </c>
      <c r="R385" s="2" t="s">
        <v>62</v>
      </c>
      <c r="S385" s="2" t="s">
        <v>62</v>
      </c>
      <c r="T385" s="2" t="s">
        <v>62</v>
      </c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2" t="s">
        <v>53</v>
      </c>
      <c r="AS385" s="2" t="s">
        <v>53</v>
      </c>
      <c r="AT385" s="3"/>
      <c r="AU385" s="2" t="s">
        <v>767</v>
      </c>
      <c r="AV385" s="3">
        <v>349</v>
      </c>
    </row>
    <row r="386" spans="1:48" ht="30" customHeight="1" x14ac:dyDescent="0.3">
      <c r="A386" s="14" t="s">
        <v>179</v>
      </c>
      <c r="B386" s="14" t="s">
        <v>592</v>
      </c>
      <c r="C386" s="14" t="s">
        <v>59</v>
      </c>
      <c r="D386" s="15">
        <v>12.4</v>
      </c>
      <c r="E386" s="16"/>
      <c r="F386" s="16">
        <f t="shared" si="61"/>
        <v>0</v>
      </c>
      <c r="G386" s="16"/>
      <c r="H386" s="16">
        <f t="shared" si="62"/>
        <v>0</v>
      </c>
      <c r="I386" s="16"/>
      <c r="J386" s="16">
        <f t="shared" si="63"/>
        <v>0</v>
      </c>
      <c r="K386" s="16">
        <f t="shared" si="64"/>
        <v>0</v>
      </c>
      <c r="L386" s="16">
        <f t="shared" si="65"/>
        <v>0</v>
      </c>
      <c r="M386" s="14"/>
      <c r="N386" s="2" t="s">
        <v>593</v>
      </c>
      <c r="O386" s="2" t="s">
        <v>53</v>
      </c>
      <c r="P386" s="2" t="s">
        <v>53</v>
      </c>
      <c r="Q386" s="2" t="s">
        <v>767</v>
      </c>
      <c r="R386" s="2" t="s">
        <v>61</v>
      </c>
      <c r="S386" s="2" t="s">
        <v>62</v>
      </c>
      <c r="T386" s="2" t="s">
        <v>62</v>
      </c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2" t="s">
        <v>53</v>
      </c>
      <c r="AS386" s="2" t="s">
        <v>53</v>
      </c>
      <c r="AT386" s="3"/>
      <c r="AU386" s="2" t="s">
        <v>771</v>
      </c>
      <c r="AV386" s="3">
        <v>351</v>
      </c>
    </row>
    <row r="387" spans="1:48" ht="30" customHeight="1" x14ac:dyDescent="0.3">
      <c r="A387" s="14" t="s">
        <v>183</v>
      </c>
      <c r="B387" s="14" t="s">
        <v>184</v>
      </c>
      <c r="C387" s="14" t="s">
        <v>59</v>
      </c>
      <c r="D387" s="15">
        <v>12.4</v>
      </c>
      <c r="E387" s="16"/>
      <c r="F387" s="16">
        <f t="shared" si="61"/>
        <v>0</v>
      </c>
      <c r="G387" s="16"/>
      <c r="H387" s="16">
        <f t="shared" si="62"/>
        <v>0</v>
      </c>
      <c r="I387" s="16"/>
      <c r="J387" s="16">
        <f t="shared" si="63"/>
        <v>0</v>
      </c>
      <c r="K387" s="16">
        <f t="shared" si="64"/>
        <v>0</v>
      </c>
      <c r="L387" s="16">
        <f t="shared" si="65"/>
        <v>0</v>
      </c>
      <c r="M387" s="14"/>
      <c r="N387" s="2" t="s">
        <v>185</v>
      </c>
      <c r="O387" s="2" t="s">
        <v>53</v>
      </c>
      <c r="P387" s="2" t="s">
        <v>53</v>
      </c>
      <c r="Q387" s="2" t="s">
        <v>767</v>
      </c>
      <c r="R387" s="2" t="s">
        <v>61</v>
      </c>
      <c r="S387" s="2" t="s">
        <v>62</v>
      </c>
      <c r="T387" s="2" t="s">
        <v>62</v>
      </c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2" t="s">
        <v>53</v>
      </c>
      <c r="AS387" s="2" t="s">
        <v>53</v>
      </c>
      <c r="AT387" s="3"/>
      <c r="AU387" s="2" t="s">
        <v>772</v>
      </c>
      <c r="AV387" s="3">
        <v>352</v>
      </c>
    </row>
    <row r="388" spans="1:48" ht="30" customHeight="1" x14ac:dyDescent="0.3">
      <c r="A388" s="14" t="s">
        <v>187</v>
      </c>
      <c r="B388" s="14" t="s">
        <v>355</v>
      </c>
      <c r="C388" s="14" t="s">
        <v>59</v>
      </c>
      <c r="D388" s="15">
        <v>12.4</v>
      </c>
      <c r="E388" s="16"/>
      <c r="F388" s="16">
        <f t="shared" si="61"/>
        <v>0</v>
      </c>
      <c r="G388" s="16"/>
      <c r="H388" s="16">
        <f t="shared" si="62"/>
        <v>0</v>
      </c>
      <c r="I388" s="16"/>
      <c r="J388" s="16">
        <f t="shared" si="63"/>
        <v>0</v>
      </c>
      <c r="K388" s="16">
        <f t="shared" si="64"/>
        <v>0</v>
      </c>
      <c r="L388" s="16">
        <f t="shared" si="65"/>
        <v>0</v>
      </c>
      <c r="M388" s="14"/>
      <c r="N388" s="2" t="s">
        <v>356</v>
      </c>
      <c r="O388" s="2" t="s">
        <v>53</v>
      </c>
      <c r="P388" s="2" t="s">
        <v>53</v>
      </c>
      <c r="Q388" s="2" t="s">
        <v>767</v>
      </c>
      <c r="R388" s="2" t="s">
        <v>61</v>
      </c>
      <c r="S388" s="2" t="s">
        <v>62</v>
      </c>
      <c r="T388" s="2" t="s">
        <v>62</v>
      </c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2" t="s">
        <v>53</v>
      </c>
      <c r="AS388" s="2" t="s">
        <v>53</v>
      </c>
      <c r="AT388" s="3"/>
      <c r="AU388" s="2" t="s">
        <v>773</v>
      </c>
      <c r="AV388" s="3">
        <v>354</v>
      </c>
    </row>
    <row r="389" spans="1:48" ht="30" customHeight="1" x14ac:dyDescent="0.3">
      <c r="A389" s="14" t="s">
        <v>335</v>
      </c>
      <c r="B389" s="14" t="s">
        <v>336</v>
      </c>
      <c r="C389" s="14" t="s">
        <v>59</v>
      </c>
      <c r="D389" s="15">
        <v>36.799999999999997</v>
      </c>
      <c r="E389" s="16"/>
      <c r="F389" s="16">
        <f t="shared" si="61"/>
        <v>0</v>
      </c>
      <c r="G389" s="16"/>
      <c r="H389" s="16">
        <f t="shared" si="62"/>
        <v>0</v>
      </c>
      <c r="I389" s="16"/>
      <c r="J389" s="16">
        <f t="shared" si="63"/>
        <v>0</v>
      </c>
      <c r="K389" s="16">
        <f t="shared" si="64"/>
        <v>0</v>
      </c>
      <c r="L389" s="16">
        <f t="shared" si="65"/>
        <v>0</v>
      </c>
      <c r="M389" s="14"/>
      <c r="N389" s="2" t="s">
        <v>337</v>
      </c>
      <c r="O389" s="2" t="s">
        <v>53</v>
      </c>
      <c r="P389" s="2" t="s">
        <v>53</v>
      </c>
      <c r="Q389" s="2" t="s">
        <v>767</v>
      </c>
      <c r="R389" s="2" t="s">
        <v>61</v>
      </c>
      <c r="S389" s="2" t="s">
        <v>62</v>
      </c>
      <c r="T389" s="2" t="s">
        <v>62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53</v>
      </c>
      <c r="AS389" s="2" t="s">
        <v>53</v>
      </c>
      <c r="AT389" s="3"/>
      <c r="AU389" s="2" t="s">
        <v>774</v>
      </c>
      <c r="AV389" s="3">
        <v>358</v>
      </c>
    </row>
    <row r="390" spans="1:48" ht="30" customHeight="1" x14ac:dyDescent="0.3">
      <c r="A390" s="14" t="s">
        <v>339</v>
      </c>
      <c r="B390" s="14" t="s">
        <v>336</v>
      </c>
      <c r="C390" s="14" t="s">
        <v>59</v>
      </c>
      <c r="D390" s="15">
        <v>36.799999999999997</v>
      </c>
      <c r="E390" s="16"/>
      <c r="F390" s="16">
        <f t="shared" si="61"/>
        <v>0</v>
      </c>
      <c r="G390" s="16"/>
      <c r="H390" s="16">
        <f t="shared" si="62"/>
        <v>0</v>
      </c>
      <c r="I390" s="16"/>
      <c r="J390" s="16">
        <f t="shared" si="63"/>
        <v>0</v>
      </c>
      <c r="K390" s="16">
        <f t="shared" si="64"/>
        <v>0</v>
      </c>
      <c r="L390" s="16">
        <f t="shared" si="65"/>
        <v>0</v>
      </c>
      <c r="M390" s="14"/>
      <c r="N390" s="2" t="s">
        <v>340</v>
      </c>
      <c r="O390" s="2" t="s">
        <v>53</v>
      </c>
      <c r="P390" s="2" t="s">
        <v>53</v>
      </c>
      <c r="Q390" s="2" t="s">
        <v>767</v>
      </c>
      <c r="R390" s="2" t="s">
        <v>61</v>
      </c>
      <c r="S390" s="2" t="s">
        <v>62</v>
      </c>
      <c r="T390" s="2" t="s">
        <v>62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53</v>
      </c>
      <c r="AS390" s="2" t="s">
        <v>53</v>
      </c>
      <c r="AT390" s="3"/>
      <c r="AU390" s="2" t="s">
        <v>775</v>
      </c>
      <c r="AV390" s="3">
        <v>359</v>
      </c>
    </row>
    <row r="391" spans="1:48" ht="30" customHeight="1" x14ac:dyDescent="0.3">
      <c r="A391" s="14" t="s">
        <v>680</v>
      </c>
      <c r="B391" s="14" t="s">
        <v>681</v>
      </c>
      <c r="C391" s="14" t="s">
        <v>59</v>
      </c>
      <c r="D391" s="15">
        <v>5.2</v>
      </c>
      <c r="E391" s="16"/>
      <c r="F391" s="16">
        <f t="shared" si="61"/>
        <v>0</v>
      </c>
      <c r="G391" s="16"/>
      <c r="H391" s="16">
        <f t="shared" si="62"/>
        <v>0</v>
      </c>
      <c r="I391" s="16"/>
      <c r="J391" s="16">
        <f t="shared" si="63"/>
        <v>0</v>
      </c>
      <c r="K391" s="16">
        <f t="shared" si="64"/>
        <v>0</v>
      </c>
      <c r="L391" s="16">
        <f t="shared" si="65"/>
        <v>0</v>
      </c>
      <c r="M391" s="14"/>
      <c r="N391" s="2" t="s">
        <v>682</v>
      </c>
      <c r="O391" s="2" t="s">
        <v>53</v>
      </c>
      <c r="P391" s="2" t="s">
        <v>53</v>
      </c>
      <c r="Q391" s="2" t="s">
        <v>767</v>
      </c>
      <c r="R391" s="2" t="s">
        <v>61</v>
      </c>
      <c r="S391" s="2" t="s">
        <v>62</v>
      </c>
      <c r="T391" s="2" t="s">
        <v>62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53</v>
      </c>
      <c r="AS391" s="2" t="s">
        <v>53</v>
      </c>
      <c r="AT391" s="3"/>
      <c r="AU391" s="2" t="s">
        <v>776</v>
      </c>
      <c r="AV391" s="3">
        <v>955</v>
      </c>
    </row>
    <row r="392" spans="1:48" ht="30" customHeight="1" x14ac:dyDescent="0.3">
      <c r="A392" s="14" t="s">
        <v>587</v>
      </c>
      <c r="B392" s="14" t="s">
        <v>622</v>
      </c>
      <c r="C392" s="14" t="s">
        <v>176</v>
      </c>
      <c r="D392" s="15">
        <v>9.9</v>
      </c>
      <c r="E392" s="16"/>
      <c r="F392" s="16">
        <f t="shared" si="61"/>
        <v>0</v>
      </c>
      <c r="G392" s="16"/>
      <c r="H392" s="16">
        <f t="shared" si="62"/>
        <v>0</v>
      </c>
      <c r="I392" s="16"/>
      <c r="J392" s="16">
        <f t="shared" si="63"/>
        <v>0</v>
      </c>
      <c r="K392" s="16">
        <f t="shared" si="64"/>
        <v>0</v>
      </c>
      <c r="L392" s="16">
        <f t="shared" si="65"/>
        <v>0</v>
      </c>
      <c r="M392" s="14"/>
      <c r="N392" s="2" t="s">
        <v>623</v>
      </c>
      <c r="O392" s="2" t="s">
        <v>53</v>
      </c>
      <c r="P392" s="2" t="s">
        <v>53</v>
      </c>
      <c r="Q392" s="2" t="s">
        <v>767</v>
      </c>
      <c r="R392" s="2" t="s">
        <v>61</v>
      </c>
      <c r="S392" s="2" t="s">
        <v>62</v>
      </c>
      <c r="T392" s="2" t="s">
        <v>62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53</v>
      </c>
      <c r="AS392" s="2" t="s">
        <v>53</v>
      </c>
      <c r="AT392" s="3"/>
      <c r="AU392" s="2" t="s">
        <v>777</v>
      </c>
      <c r="AV392" s="3">
        <v>956</v>
      </c>
    </row>
    <row r="393" spans="1:48" ht="30" customHeight="1" x14ac:dyDescent="0.3">
      <c r="A393" s="14" t="s">
        <v>685</v>
      </c>
      <c r="B393" s="14" t="s">
        <v>53</v>
      </c>
      <c r="C393" s="14" t="s">
        <v>176</v>
      </c>
      <c r="D393" s="15">
        <v>0.6</v>
      </c>
      <c r="E393" s="16"/>
      <c r="F393" s="16">
        <f t="shared" si="61"/>
        <v>0</v>
      </c>
      <c r="G393" s="16"/>
      <c r="H393" s="16">
        <f t="shared" si="62"/>
        <v>0</v>
      </c>
      <c r="I393" s="16"/>
      <c r="J393" s="16">
        <f t="shared" si="63"/>
        <v>0</v>
      </c>
      <c r="K393" s="16">
        <f t="shared" si="64"/>
        <v>0</v>
      </c>
      <c r="L393" s="16">
        <f t="shared" si="65"/>
        <v>0</v>
      </c>
      <c r="M393" s="14"/>
      <c r="N393" s="2" t="s">
        <v>686</v>
      </c>
      <c r="O393" s="2" t="s">
        <v>53</v>
      </c>
      <c r="P393" s="2" t="s">
        <v>53</v>
      </c>
      <c r="Q393" s="2" t="s">
        <v>767</v>
      </c>
      <c r="R393" s="2" t="s">
        <v>61</v>
      </c>
      <c r="S393" s="2" t="s">
        <v>62</v>
      </c>
      <c r="T393" s="2" t="s">
        <v>62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53</v>
      </c>
      <c r="AS393" s="2" t="s">
        <v>53</v>
      </c>
      <c r="AT393" s="3"/>
      <c r="AU393" s="2" t="s">
        <v>778</v>
      </c>
      <c r="AV393" s="3">
        <v>957</v>
      </c>
    </row>
    <row r="394" spans="1:48" ht="30" customHeight="1" x14ac:dyDescent="0.3">
      <c r="A394" s="14" t="s">
        <v>611</v>
      </c>
      <c r="B394" s="14" t="s">
        <v>612</v>
      </c>
      <c r="C394" s="14" t="s">
        <v>176</v>
      </c>
      <c r="D394" s="15">
        <v>14.2</v>
      </c>
      <c r="E394" s="16"/>
      <c r="F394" s="16">
        <f t="shared" si="61"/>
        <v>0</v>
      </c>
      <c r="G394" s="16"/>
      <c r="H394" s="16">
        <f t="shared" si="62"/>
        <v>0</v>
      </c>
      <c r="I394" s="16"/>
      <c r="J394" s="16">
        <f t="shared" si="63"/>
        <v>0</v>
      </c>
      <c r="K394" s="16">
        <f t="shared" si="64"/>
        <v>0</v>
      </c>
      <c r="L394" s="16">
        <f t="shared" si="65"/>
        <v>0</v>
      </c>
      <c r="M394" s="14"/>
      <c r="N394" s="2" t="s">
        <v>613</v>
      </c>
      <c r="O394" s="2" t="s">
        <v>53</v>
      </c>
      <c r="P394" s="2" t="s">
        <v>53</v>
      </c>
      <c r="Q394" s="2" t="s">
        <v>767</v>
      </c>
      <c r="R394" s="2" t="s">
        <v>61</v>
      </c>
      <c r="S394" s="2" t="s">
        <v>62</v>
      </c>
      <c r="T394" s="2" t="s">
        <v>62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53</v>
      </c>
      <c r="AS394" s="2" t="s">
        <v>53</v>
      </c>
      <c r="AT394" s="3"/>
      <c r="AU394" s="2" t="s">
        <v>779</v>
      </c>
      <c r="AV394" s="3">
        <v>360</v>
      </c>
    </row>
    <row r="395" spans="1:48" ht="30" customHeight="1" x14ac:dyDescent="0.3">
      <c r="A395" s="14" t="s">
        <v>465</v>
      </c>
      <c r="B395" s="14" t="s">
        <v>53</v>
      </c>
      <c r="C395" s="14" t="s">
        <v>53</v>
      </c>
      <c r="D395" s="15"/>
      <c r="E395" s="16"/>
      <c r="F395" s="16">
        <f t="shared" si="61"/>
        <v>0</v>
      </c>
      <c r="G395" s="16"/>
      <c r="H395" s="16">
        <f t="shared" si="62"/>
        <v>0</v>
      </c>
      <c r="I395" s="16"/>
      <c r="J395" s="16">
        <f t="shared" si="63"/>
        <v>0</v>
      </c>
      <c r="K395" s="16">
        <f t="shared" si="64"/>
        <v>0</v>
      </c>
      <c r="L395" s="16">
        <f t="shared" si="65"/>
        <v>0</v>
      </c>
      <c r="M395" s="14"/>
      <c r="N395" s="2" t="s">
        <v>53</v>
      </c>
      <c r="O395" s="2" t="s">
        <v>53</v>
      </c>
      <c r="P395" s="2" t="s">
        <v>53</v>
      </c>
      <c r="Q395" s="2" t="s">
        <v>767</v>
      </c>
      <c r="R395" s="2" t="s">
        <v>62</v>
      </c>
      <c r="S395" s="2" t="s">
        <v>62</v>
      </c>
      <c r="T395" s="2" t="s">
        <v>62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53</v>
      </c>
      <c r="AS395" s="2" t="s">
        <v>53</v>
      </c>
      <c r="AT395" s="3"/>
      <c r="AU395" s="2" t="s">
        <v>767</v>
      </c>
      <c r="AV395" s="3">
        <v>361</v>
      </c>
    </row>
    <row r="396" spans="1:48" ht="30" customHeight="1" x14ac:dyDescent="0.3">
      <c r="A396" s="14" t="s">
        <v>475</v>
      </c>
      <c r="B396" s="14" t="s">
        <v>635</v>
      </c>
      <c r="C396" s="14" t="s">
        <v>59</v>
      </c>
      <c r="D396" s="15">
        <v>18.399999999999999</v>
      </c>
      <c r="E396" s="16"/>
      <c r="F396" s="16">
        <f t="shared" si="61"/>
        <v>0</v>
      </c>
      <c r="G396" s="16"/>
      <c r="H396" s="16">
        <f t="shared" si="62"/>
        <v>0</v>
      </c>
      <c r="I396" s="16"/>
      <c r="J396" s="16">
        <f t="shared" si="63"/>
        <v>0</v>
      </c>
      <c r="K396" s="16">
        <f t="shared" si="64"/>
        <v>0</v>
      </c>
      <c r="L396" s="16">
        <f t="shared" si="65"/>
        <v>0</v>
      </c>
      <c r="M396" s="14"/>
      <c r="N396" s="2" t="s">
        <v>636</v>
      </c>
      <c r="O396" s="2" t="s">
        <v>53</v>
      </c>
      <c r="P396" s="2" t="s">
        <v>53</v>
      </c>
      <c r="Q396" s="2" t="s">
        <v>767</v>
      </c>
      <c r="R396" s="2" t="s">
        <v>61</v>
      </c>
      <c r="S396" s="2" t="s">
        <v>62</v>
      </c>
      <c r="T396" s="2" t="s">
        <v>62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53</v>
      </c>
      <c r="AS396" s="2" t="s">
        <v>53</v>
      </c>
      <c r="AT396" s="3"/>
      <c r="AU396" s="2" t="s">
        <v>780</v>
      </c>
      <c r="AV396" s="3">
        <v>369</v>
      </c>
    </row>
    <row r="397" spans="1:48" ht="30" customHeight="1" x14ac:dyDescent="0.3">
      <c r="A397" s="14" t="s">
        <v>638</v>
      </c>
      <c r="B397" s="14" t="s">
        <v>639</v>
      </c>
      <c r="C397" s="14" t="s">
        <v>59</v>
      </c>
      <c r="D397" s="15">
        <v>18.399999999999999</v>
      </c>
      <c r="E397" s="16"/>
      <c r="F397" s="16">
        <f t="shared" si="61"/>
        <v>0</v>
      </c>
      <c r="G397" s="16"/>
      <c r="H397" s="16">
        <f t="shared" si="62"/>
        <v>0</v>
      </c>
      <c r="I397" s="16"/>
      <c r="J397" s="16">
        <f t="shared" si="63"/>
        <v>0</v>
      </c>
      <c r="K397" s="16">
        <f t="shared" si="64"/>
        <v>0</v>
      </c>
      <c r="L397" s="16">
        <f t="shared" si="65"/>
        <v>0</v>
      </c>
      <c r="M397" s="14"/>
      <c r="N397" s="2" t="s">
        <v>640</v>
      </c>
      <c r="O397" s="2" t="s">
        <v>53</v>
      </c>
      <c r="P397" s="2" t="s">
        <v>53</v>
      </c>
      <c r="Q397" s="2" t="s">
        <v>767</v>
      </c>
      <c r="R397" s="2" t="s">
        <v>61</v>
      </c>
      <c r="S397" s="2" t="s">
        <v>62</v>
      </c>
      <c r="T397" s="2" t="s">
        <v>62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53</v>
      </c>
      <c r="AS397" s="2" t="s">
        <v>53</v>
      </c>
      <c r="AT397" s="3"/>
      <c r="AU397" s="2" t="s">
        <v>781</v>
      </c>
      <c r="AV397" s="3">
        <v>370</v>
      </c>
    </row>
    <row r="398" spans="1:48" ht="30" customHeight="1" x14ac:dyDescent="0.3">
      <c r="A398" s="14" t="s">
        <v>532</v>
      </c>
      <c r="B398" s="14" t="s">
        <v>644</v>
      </c>
      <c r="C398" s="14" t="s">
        <v>176</v>
      </c>
      <c r="D398" s="15">
        <v>17.600000000000001</v>
      </c>
      <c r="E398" s="16"/>
      <c r="F398" s="16">
        <f t="shared" si="61"/>
        <v>0</v>
      </c>
      <c r="G398" s="16"/>
      <c r="H398" s="16">
        <f t="shared" si="62"/>
        <v>0</v>
      </c>
      <c r="I398" s="16"/>
      <c r="J398" s="16">
        <f t="shared" si="63"/>
        <v>0</v>
      </c>
      <c r="K398" s="16">
        <f t="shared" si="64"/>
        <v>0</v>
      </c>
      <c r="L398" s="16">
        <f t="shared" si="65"/>
        <v>0</v>
      </c>
      <c r="M398" s="14"/>
      <c r="N398" s="2" t="s">
        <v>645</v>
      </c>
      <c r="O398" s="2" t="s">
        <v>53</v>
      </c>
      <c r="P398" s="2" t="s">
        <v>53</v>
      </c>
      <c r="Q398" s="2" t="s">
        <v>767</v>
      </c>
      <c r="R398" s="2" t="s">
        <v>61</v>
      </c>
      <c r="S398" s="2" t="s">
        <v>62</v>
      </c>
      <c r="T398" s="2" t="s">
        <v>62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53</v>
      </c>
      <c r="AS398" s="2" t="s">
        <v>53</v>
      </c>
      <c r="AT398" s="3"/>
      <c r="AU398" s="2" t="s">
        <v>782</v>
      </c>
      <c r="AV398" s="3">
        <v>364</v>
      </c>
    </row>
    <row r="399" spans="1:48" ht="30" customHeight="1" x14ac:dyDescent="0.3">
      <c r="A399" s="15"/>
      <c r="B399" s="15"/>
      <c r="C399" s="15"/>
      <c r="D399" s="15"/>
      <c r="E399" s="16"/>
      <c r="F399" s="16"/>
      <c r="G399" s="16"/>
      <c r="H399" s="16"/>
      <c r="I399" s="16"/>
      <c r="J399" s="16"/>
      <c r="K399" s="16"/>
      <c r="L399" s="16"/>
      <c r="M399" s="15"/>
      <c r="Q399" s="1" t="s">
        <v>767</v>
      </c>
    </row>
    <row r="400" spans="1:48" ht="30" customHeight="1" x14ac:dyDescent="0.3">
      <c r="A400" s="15"/>
      <c r="B400" s="15"/>
      <c r="C400" s="15"/>
      <c r="D400" s="15"/>
      <c r="E400" s="16"/>
      <c r="F400" s="16"/>
      <c r="G400" s="16"/>
      <c r="H400" s="16"/>
      <c r="I400" s="16"/>
      <c r="J400" s="16"/>
      <c r="K400" s="16"/>
      <c r="L400" s="16"/>
      <c r="M400" s="15"/>
      <c r="Q400" s="1" t="s">
        <v>767</v>
      </c>
    </row>
    <row r="401" spans="1:48" ht="30" customHeight="1" x14ac:dyDescent="0.3">
      <c r="A401" s="14" t="s">
        <v>80</v>
      </c>
      <c r="B401" s="15"/>
      <c r="C401" s="15"/>
      <c r="D401" s="15"/>
      <c r="E401" s="16"/>
      <c r="F401" s="16">
        <f>SUMIF(Q381:Q400,"010210",F381:F400)</f>
        <v>0</v>
      </c>
      <c r="G401" s="16"/>
      <c r="H401" s="16">
        <f>SUMIF(Q381:Q400,"010210",H381:H400)</f>
        <v>0</v>
      </c>
      <c r="I401" s="16"/>
      <c r="J401" s="16">
        <f>SUMIF(Q381:Q400,"010210",J381:J400)</f>
        <v>0</v>
      </c>
      <c r="K401" s="16"/>
      <c r="L401" s="16">
        <f>SUMIF(Q381:Q400,"010210",L381:L400)</f>
        <v>0</v>
      </c>
      <c r="M401" s="15"/>
      <c r="N401" t="s">
        <v>81</v>
      </c>
    </row>
    <row r="402" spans="1:48" ht="30" customHeight="1" x14ac:dyDescent="0.3">
      <c r="A402" s="14" t="s">
        <v>783</v>
      </c>
      <c r="B402" s="14" t="s">
        <v>53</v>
      </c>
      <c r="C402" s="15"/>
      <c r="D402" s="15"/>
      <c r="E402" s="16"/>
      <c r="F402" s="16"/>
      <c r="G402" s="16"/>
      <c r="H402" s="16"/>
      <c r="I402" s="16"/>
      <c r="J402" s="16"/>
      <c r="K402" s="16"/>
      <c r="L402" s="16"/>
      <c r="M402" s="15"/>
      <c r="N402" s="3"/>
      <c r="O402" s="3"/>
      <c r="P402" s="3"/>
      <c r="Q402" s="2" t="s">
        <v>784</v>
      </c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</row>
    <row r="403" spans="1:48" ht="30" customHeight="1" x14ac:dyDescent="0.3">
      <c r="A403" s="14" t="s">
        <v>153</v>
      </c>
      <c r="B403" s="14" t="s">
        <v>53</v>
      </c>
      <c r="C403" s="14" t="s">
        <v>53</v>
      </c>
      <c r="D403" s="15"/>
      <c r="E403" s="16"/>
      <c r="F403" s="16">
        <f t="shared" ref="F403:F422" si="66">TRUNC(E403*D403, 0)</f>
        <v>0</v>
      </c>
      <c r="G403" s="16"/>
      <c r="H403" s="16">
        <f t="shared" ref="H403:H422" si="67">TRUNC(G403*D403, 0)</f>
        <v>0</v>
      </c>
      <c r="I403" s="16"/>
      <c r="J403" s="16">
        <f t="shared" ref="J403:J422" si="68">TRUNC(I403*D403, 0)</f>
        <v>0</v>
      </c>
      <c r="K403" s="16">
        <f t="shared" ref="K403:K422" si="69">TRUNC(E403+G403+I403, 0)</f>
        <v>0</v>
      </c>
      <c r="L403" s="16">
        <f t="shared" ref="L403:L422" si="70">TRUNC(F403+H403+J403, 0)</f>
        <v>0</v>
      </c>
      <c r="M403" s="14"/>
      <c r="N403" s="2" t="s">
        <v>53</v>
      </c>
      <c r="O403" s="2" t="s">
        <v>53</v>
      </c>
      <c r="P403" s="2" t="s">
        <v>53</v>
      </c>
      <c r="Q403" s="2" t="s">
        <v>784</v>
      </c>
      <c r="R403" s="2" t="s">
        <v>62</v>
      </c>
      <c r="S403" s="2" t="s">
        <v>62</v>
      </c>
      <c r="T403" s="2" t="s">
        <v>62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53</v>
      </c>
      <c r="AS403" s="2" t="s">
        <v>53</v>
      </c>
      <c r="AT403" s="3"/>
      <c r="AU403" s="2" t="s">
        <v>784</v>
      </c>
      <c r="AV403" s="3">
        <v>372</v>
      </c>
    </row>
    <row r="404" spans="1:48" ht="30" customHeight="1" x14ac:dyDescent="0.3">
      <c r="A404" s="14" t="s">
        <v>579</v>
      </c>
      <c r="B404" s="14" t="s">
        <v>580</v>
      </c>
      <c r="C404" s="14" t="s">
        <v>59</v>
      </c>
      <c r="D404" s="15">
        <v>82.9</v>
      </c>
      <c r="E404" s="16"/>
      <c r="F404" s="16">
        <f t="shared" si="66"/>
        <v>0</v>
      </c>
      <c r="G404" s="16"/>
      <c r="H404" s="16">
        <f t="shared" si="67"/>
        <v>0</v>
      </c>
      <c r="I404" s="16"/>
      <c r="J404" s="16">
        <f t="shared" si="68"/>
        <v>0</v>
      </c>
      <c r="K404" s="16">
        <f t="shared" si="69"/>
        <v>0</v>
      </c>
      <c r="L404" s="16">
        <f t="shared" si="70"/>
        <v>0</v>
      </c>
      <c r="M404" s="14"/>
      <c r="N404" s="2" t="s">
        <v>581</v>
      </c>
      <c r="O404" s="2" t="s">
        <v>53</v>
      </c>
      <c r="P404" s="2" t="s">
        <v>53</v>
      </c>
      <c r="Q404" s="2" t="s">
        <v>784</v>
      </c>
      <c r="R404" s="2" t="s">
        <v>61</v>
      </c>
      <c r="S404" s="2" t="s">
        <v>62</v>
      </c>
      <c r="T404" s="2" t="s">
        <v>62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53</v>
      </c>
      <c r="AS404" s="2" t="s">
        <v>53</v>
      </c>
      <c r="AT404" s="3"/>
      <c r="AU404" s="2" t="s">
        <v>785</v>
      </c>
      <c r="AV404" s="3">
        <v>373</v>
      </c>
    </row>
    <row r="405" spans="1:48" ht="30" customHeight="1" x14ac:dyDescent="0.3">
      <c r="A405" s="14" t="s">
        <v>583</v>
      </c>
      <c r="B405" s="14" t="s">
        <v>584</v>
      </c>
      <c r="C405" s="14" t="s">
        <v>59</v>
      </c>
      <c r="D405" s="15">
        <v>82.9</v>
      </c>
      <c r="E405" s="16"/>
      <c r="F405" s="16">
        <f t="shared" si="66"/>
        <v>0</v>
      </c>
      <c r="G405" s="16"/>
      <c r="H405" s="16">
        <f t="shared" si="67"/>
        <v>0</v>
      </c>
      <c r="I405" s="16"/>
      <c r="J405" s="16">
        <f t="shared" si="68"/>
        <v>0</v>
      </c>
      <c r="K405" s="16">
        <f t="shared" si="69"/>
        <v>0</v>
      </c>
      <c r="L405" s="16">
        <f t="shared" si="70"/>
        <v>0</v>
      </c>
      <c r="M405" s="14"/>
      <c r="N405" s="2" t="s">
        <v>585</v>
      </c>
      <c r="O405" s="2" t="s">
        <v>53</v>
      </c>
      <c r="P405" s="2" t="s">
        <v>53</v>
      </c>
      <c r="Q405" s="2" t="s">
        <v>784</v>
      </c>
      <c r="R405" s="2" t="s">
        <v>61</v>
      </c>
      <c r="S405" s="2" t="s">
        <v>62</v>
      </c>
      <c r="T405" s="2" t="s">
        <v>62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53</v>
      </c>
      <c r="AS405" s="2" t="s">
        <v>53</v>
      </c>
      <c r="AT405" s="3"/>
      <c r="AU405" s="2" t="s">
        <v>786</v>
      </c>
      <c r="AV405" s="3">
        <v>374</v>
      </c>
    </row>
    <row r="406" spans="1:48" ht="30" customHeight="1" x14ac:dyDescent="0.3">
      <c r="A406" s="14" t="s">
        <v>587</v>
      </c>
      <c r="B406" s="14" t="s">
        <v>588</v>
      </c>
      <c r="C406" s="14" t="s">
        <v>176</v>
      </c>
      <c r="D406" s="15">
        <v>2.1</v>
      </c>
      <c r="E406" s="16"/>
      <c r="F406" s="16">
        <f t="shared" si="66"/>
        <v>0</v>
      </c>
      <c r="G406" s="16"/>
      <c r="H406" s="16">
        <f t="shared" si="67"/>
        <v>0</v>
      </c>
      <c r="I406" s="16"/>
      <c r="J406" s="16">
        <f t="shared" si="68"/>
        <v>0</v>
      </c>
      <c r="K406" s="16">
        <f t="shared" si="69"/>
        <v>0</v>
      </c>
      <c r="L406" s="16">
        <f t="shared" si="70"/>
        <v>0</v>
      </c>
      <c r="M406" s="14"/>
      <c r="N406" s="2" t="s">
        <v>589</v>
      </c>
      <c r="O406" s="2" t="s">
        <v>53</v>
      </c>
      <c r="P406" s="2" t="s">
        <v>53</v>
      </c>
      <c r="Q406" s="2" t="s">
        <v>784</v>
      </c>
      <c r="R406" s="2" t="s">
        <v>61</v>
      </c>
      <c r="S406" s="2" t="s">
        <v>62</v>
      </c>
      <c r="T406" s="2" t="s">
        <v>62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53</v>
      </c>
      <c r="AS406" s="2" t="s">
        <v>53</v>
      </c>
      <c r="AT406" s="3"/>
      <c r="AU406" s="2" t="s">
        <v>787</v>
      </c>
      <c r="AV406" s="3">
        <v>375</v>
      </c>
    </row>
    <row r="407" spans="1:48" ht="30" customHeight="1" x14ac:dyDescent="0.3">
      <c r="A407" s="14" t="s">
        <v>295</v>
      </c>
      <c r="B407" s="14" t="s">
        <v>53</v>
      </c>
      <c r="C407" s="14" t="s">
        <v>53</v>
      </c>
      <c r="D407" s="15"/>
      <c r="E407" s="16"/>
      <c r="F407" s="16">
        <f t="shared" si="66"/>
        <v>0</v>
      </c>
      <c r="G407" s="16"/>
      <c r="H407" s="16">
        <f t="shared" si="67"/>
        <v>0</v>
      </c>
      <c r="I407" s="16"/>
      <c r="J407" s="16">
        <f t="shared" si="68"/>
        <v>0</v>
      </c>
      <c r="K407" s="16">
        <f t="shared" si="69"/>
        <v>0</v>
      </c>
      <c r="L407" s="16">
        <f t="shared" si="70"/>
        <v>0</v>
      </c>
      <c r="M407" s="14"/>
      <c r="N407" s="2" t="s">
        <v>53</v>
      </c>
      <c r="O407" s="2" t="s">
        <v>53</v>
      </c>
      <c r="P407" s="2" t="s">
        <v>53</v>
      </c>
      <c r="Q407" s="2" t="s">
        <v>784</v>
      </c>
      <c r="R407" s="2" t="s">
        <v>62</v>
      </c>
      <c r="S407" s="2" t="s">
        <v>62</v>
      </c>
      <c r="T407" s="2" t="s">
        <v>62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53</v>
      </c>
      <c r="AS407" s="2" t="s">
        <v>53</v>
      </c>
      <c r="AT407" s="3"/>
      <c r="AU407" s="2" t="s">
        <v>784</v>
      </c>
      <c r="AV407" s="3">
        <v>376</v>
      </c>
    </row>
    <row r="408" spans="1:48" ht="30" customHeight="1" x14ac:dyDescent="0.3">
      <c r="A408" s="14" t="s">
        <v>179</v>
      </c>
      <c r="B408" s="14" t="s">
        <v>592</v>
      </c>
      <c r="C408" s="14" t="s">
        <v>59</v>
      </c>
      <c r="D408" s="15">
        <v>83.5</v>
      </c>
      <c r="E408" s="16"/>
      <c r="F408" s="16">
        <f t="shared" si="66"/>
        <v>0</v>
      </c>
      <c r="G408" s="16"/>
      <c r="H408" s="16">
        <f t="shared" si="67"/>
        <v>0</v>
      </c>
      <c r="I408" s="16"/>
      <c r="J408" s="16">
        <f t="shared" si="68"/>
        <v>0</v>
      </c>
      <c r="K408" s="16">
        <f t="shared" si="69"/>
        <v>0</v>
      </c>
      <c r="L408" s="16">
        <f t="shared" si="70"/>
        <v>0</v>
      </c>
      <c r="M408" s="14"/>
      <c r="N408" s="2" t="s">
        <v>593</v>
      </c>
      <c r="O408" s="2" t="s">
        <v>53</v>
      </c>
      <c r="P408" s="2" t="s">
        <v>53</v>
      </c>
      <c r="Q408" s="2" t="s">
        <v>784</v>
      </c>
      <c r="R408" s="2" t="s">
        <v>61</v>
      </c>
      <c r="S408" s="2" t="s">
        <v>62</v>
      </c>
      <c r="T408" s="2" t="s">
        <v>62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53</v>
      </c>
      <c r="AS408" s="2" t="s">
        <v>53</v>
      </c>
      <c r="AT408" s="3"/>
      <c r="AU408" s="2" t="s">
        <v>788</v>
      </c>
      <c r="AV408" s="3">
        <v>377</v>
      </c>
    </row>
    <row r="409" spans="1:48" ht="30" customHeight="1" x14ac:dyDescent="0.3">
      <c r="A409" s="14" t="s">
        <v>183</v>
      </c>
      <c r="B409" s="14" t="s">
        <v>184</v>
      </c>
      <c r="C409" s="14" t="s">
        <v>59</v>
      </c>
      <c r="D409" s="15">
        <v>83.5</v>
      </c>
      <c r="E409" s="16"/>
      <c r="F409" s="16">
        <f t="shared" si="66"/>
        <v>0</v>
      </c>
      <c r="G409" s="16"/>
      <c r="H409" s="16">
        <f t="shared" si="67"/>
        <v>0</v>
      </c>
      <c r="I409" s="16"/>
      <c r="J409" s="16">
        <f t="shared" si="68"/>
        <v>0</v>
      </c>
      <c r="K409" s="16">
        <f t="shared" si="69"/>
        <v>0</v>
      </c>
      <c r="L409" s="16">
        <f t="shared" si="70"/>
        <v>0</v>
      </c>
      <c r="M409" s="14"/>
      <c r="N409" s="2" t="s">
        <v>185</v>
      </c>
      <c r="O409" s="2" t="s">
        <v>53</v>
      </c>
      <c r="P409" s="2" t="s">
        <v>53</v>
      </c>
      <c r="Q409" s="2" t="s">
        <v>784</v>
      </c>
      <c r="R409" s="2" t="s">
        <v>61</v>
      </c>
      <c r="S409" s="2" t="s">
        <v>62</v>
      </c>
      <c r="T409" s="2" t="s">
        <v>62</v>
      </c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2" t="s">
        <v>53</v>
      </c>
      <c r="AS409" s="2" t="s">
        <v>53</v>
      </c>
      <c r="AT409" s="3"/>
      <c r="AU409" s="2" t="s">
        <v>789</v>
      </c>
      <c r="AV409" s="3">
        <v>378</v>
      </c>
    </row>
    <row r="410" spans="1:48" ht="30" customHeight="1" x14ac:dyDescent="0.3">
      <c r="A410" s="14" t="s">
        <v>187</v>
      </c>
      <c r="B410" s="14" t="s">
        <v>355</v>
      </c>
      <c r="C410" s="14" t="s">
        <v>59</v>
      </c>
      <c r="D410" s="15">
        <v>83.5</v>
      </c>
      <c r="E410" s="16"/>
      <c r="F410" s="16">
        <f t="shared" si="66"/>
        <v>0</v>
      </c>
      <c r="G410" s="16"/>
      <c r="H410" s="16">
        <f t="shared" si="67"/>
        <v>0</v>
      </c>
      <c r="I410" s="16"/>
      <c r="J410" s="16">
        <f t="shared" si="68"/>
        <v>0</v>
      </c>
      <c r="K410" s="16">
        <f t="shared" si="69"/>
        <v>0</v>
      </c>
      <c r="L410" s="16">
        <f t="shared" si="70"/>
        <v>0</v>
      </c>
      <c r="M410" s="14"/>
      <c r="N410" s="2" t="s">
        <v>356</v>
      </c>
      <c r="O410" s="2" t="s">
        <v>53</v>
      </c>
      <c r="P410" s="2" t="s">
        <v>53</v>
      </c>
      <c r="Q410" s="2" t="s">
        <v>784</v>
      </c>
      <c r="R410" s="2" t="s">
        <v>61</v>
      </c>
      <c r="S410" s="2" t="s">
        <v>62</v>
      </c>
      <c r="T410" s="2" t="s">
        <v>62</v>
      </c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2" t="s">
        <v>53</v>
      </c>
      <c r="AS410" s="2" t="s">
        <v>53</v>
      </c>
      <c r="AT410" s="3"/>
      <c r="AU410" s="2" t="s">
        <v>790</v>
      </c>
      <c r="AV410" s="3">
        <v>379</v>
      </c>
    </row>
    <row r="411" spans="1:48" ht="30" customHeight="1" x14ac:dyDescent="0.3">
      <c r="A411" s="14" t="s">
        <v>194</v>
      </c>
      <c r="B411" s="14" t="s">
        <v>791</v>
      </c>
      <c r="C411" s="14" t="s">
        <v>176</v>
      </c>
      <c r="D411" s="15">
        <v>5.2</v>
      </c>
      <c r="E411" s="16"/>
      <c r="F411" s="16">
        <f t="shared" si="66"/>
        <v>0</v>
      </c>
      <c r="G411" s="16"/>
      <c r="H411" s="16">
        <f t="shared" si="67"/>
        <v>0</v>
      </c>
      <c r="I411" s="16"/>
      <c r="J411" s="16">
        <f t="shared" si="68"/>
        <v>0</v>
      </c>
      <c r="K411" s="16">
        <f t="shared" si="69"/>
        <v>0</v>
      </c>
      <c r="L411" s="16">
        <f t="shared" si="70"/>
        <v>0</v>
      </c>
      <c r="M411" s="14"/>
      <c r="N411" s="2" t="s">
        <v>792</v>
      </c>
      <c r="O411" s="2" t="s">
        <v>53</v>
      </c>
      <c r="P411" s="2" t="s">
        <v>53</v>
      </c>
      <c r="Q411" s="2" t="s">
        <v>784</v>
      </c>
      <c r="R411" s="2" t="s">
        <v>61</v>
      </c>
      <c r="S411" s="2" t="s">
        <v>62</v>
      </c>
      <c r="T411" s="2" t="s">
        <v>62</v>
      </c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2" t="s">
        <v>53</v>
      </c>
      <c r="AS411" s="2" t="s">
        <v>53</v>
      </c>
      <c r="AT411" s="3"/>
      <c r="AU411" s="2" t="s">
        <v>793</v>
      </c>
      <c r="AV411" s="3">
        <v>900</v>
      </c>
    </row>
    <row r="412" spans="1:48" ht="30" customHeight="1" x14ac:dyDescent="0.3">
      <c r="A412" s="14" t="s">
        <v>680</v>
      </c>
      <c r="B412" s="14" t="s">
        <v>681</v>
      </c>
      <c r="C412" s="14" t="s">
        <v>59</v>
      </c>
      <c r="D412" s="15">
        <v>11.9</v>
      </c>
      <c r="E412" s="16"/>
      <c r="F412" s="16">
        <f t="shared" si="66"/>
        <v>0</v>
      </c>
      <c r="G412" s="16"/>
      <c r="H412" s="16">
        <f t="shared" si="67"/>
        <v>0</v>
      </c>
      <c r="I412" s="16"/>
      <c r="J412" s="16">
        <f t="shared" si="68"/>
        <v>0</v>
      </c>
      <c r="K412" s="16">
        <f t="shared" si="69"/>
        <v>0</v>
      </c>
      <c r="L412" s="16">
        <f t="shared" si="70"/>
        <v>0</v>
      </c>
      <c r="M412" s="14"/>
      <c r="N412" s="2" t="s">
        <v>682</v>
      </c>
      <c r="O412" s="2" t="s">
        <v>53</v>
      </c>
      <c r="P412" s="2" t="s">
        <v>53</v>
      </c>
      <c r="Q412" s="2" t="s">
        <v>784</v>
      </c>
      <c r="R412" s="2" t="s">
        <v>61</v>
      </c>
      <c r="S412" s="2" t="s">
        <v>62</v>
      </c>
      <c r="T412" s="2" t="s">
        <v>62</v>
      </c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2" t="s">
        <v>53</v>
      </c>
      <c r="AS412" s="2" t="s">
        <v>53</v>
      </c>
      <c r="AT412" s="3"/>
      <c r="AU412" s="2" t="s">
        <v>794</v>
      </c>
      <c r="AV412" s="3">
        <v>387</v>
      </c>
    </row>
    <row r="413" spans="1:48" ht="30" customHeight="1" x14ac:dyDescent="0.3">
      <c r="A413" s="14" t="s">
        <v>587</v>
      </c>
      <c r="B413" s="14" t="s">
        <v>622</v>
      </c>
      <c r="C413" s="14" t="s">
        <v>176</v>
      </c>
      <c r="D413" s="15">
        <v>7.8</v>
      </c>
      <c r="E413" s="16"/>
      <c r="F413" s="16">
        <f t="shared" si="66"/>
        <v>0</v>
      </c>
      <c r="G413" s="16"/>
      <c r="H413" s="16">
        <f t="shared" si="67"/>
        <v>0</v>
      </c>
      <c r="I413" s="16"/>
      <c r="J413" s="16">
        <f t="shared" si="68"/>
        <v>0</v>
      </c>
      <c r="K413" s="16">
        <f t="shared" si="69"/>
        <v>0</v>
      </c>
      <c r="L413" s="16">
        <f t="shared" si="70"/>
        <v>0</v>
      </c>
      <c r="M413" s="14"/>
      <c r="N413" s="2" t="s">
        <v>623</v>
      </c>
      <c r="O413" s="2" t="s">
        <v>53</v>
      </c>
      <c r="P413" s="2" t="s">
        <v>53</v>
      </c>
      <c r="Q413" s="2" t="s">
        <v>784</v>
      </c>
      <c r="R413" s="2" t="s">
        <v>61</v>
      </c>
      <c r="S413" s="2" t="s">
        <v>62</v>
      </c>
      <c r="T413" s="2" t="s">
        <v>62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53</v>
      </c>
      <c r="AS413" s="2" t="s">
        <v>53</v>
      </c>
      <c r="AT413" s="3"/>
      <c r="AU413" s="2" t="s">
        <v>795</v>
      </c>
      <c r="AV413" s="3">
        <v>389</v>
      </c>
    </row>
    <row r="414" spans="1:48" ht="30" customHeight="1" x14ac:dyDescent="0.3">
      <c r="A414" s="14" t="s">
        <v>685</v>
      </c>
      <c r="B414" s="14" t="s">
        <v>53</v>
      </c>
      <c r="C414" s="14" t="s">
        <v>176</v>
      </c>
      <c r="D414" s="15">
        <v>0.6</v>
      </c>
      <c r="E414" s="16"/>
      <c r="F414" s="16">
        <f t="shared" si="66"/>
        <v>0</v>
      </c>
      <c r="G414" s="16"/>
      <c r="H414" s="16">
        <f t="shared" si="67"/>
        <v>0</v>
      </c>
      <c r="I414" s="16"/>
      <c r="J414" s="16">
        <f t="shared" si="68"/>
        <v>0</v>
      </c>
      <c r="K414" s="16">
        <f t="shared" si="69"/>
        <v>0</v>
      </c>
      <c r="L414" s="16">
        <f t="shared" si="70"/>
        <v>0</v>
      </c>
      <c r="M414" s="14"/>
      <c r="N414" s="2" t="s">
        <v>686</v>
      </c>
      <c r="O414" s="2" t="s">
        <v>53</v>
      </c>
      <c r="P414" s="2" t="s">
        <v>53</v>
      </c>
      <c r="Q414" s="2" t="s">
        <v>784</v>
      </c>
      <c r="R414" s="2" t="s">
        <v>61</v>
      </c>
      <c r="S414" s="2" t="s">
        <v>62</v>
      </c>
      <c r="T414" s="2" t="s">
        <v>62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53</v>
      </c>
      <c r="AS414" s="2" t="s">
        <v>53</v>
      </c>
      <c r="AT414" s="3"/>
      <c r="AU414" s="2" t="s">
        <v>796</v>
      </c>
      <c r="AV414" s="3">
        <v>388</v>
      </c>
    </row>
    <row r="415" spans="1:48" ht="30" customHeight="1" x14ac:dyDescent="0.3">
      <c r="A415" s="14" t="s">
        <v>619</v>
      </c>
      <c r="B415" s="14" t="s">
        <v>53</v>
      </c>
      <c r="C415" s="14" t="s">
        <v>59</v>
      </c>
      <c r="D415" s="15">
        <v>7.1</v>
      </c>
      <c r="E415" s="16"/>
      <c r="F415" s="16">
        <f t="shared" si="66"/>
        <v>0</v>
      </c>
      <c r="G415" s="16"/>
      <c r="H415" s="16">
        <f t="shared" si="67"/>
        <v>0</v>
      </c>
      <c r="I415" s="16"/>
      <c r="J415" s="16">
        <f t="shared" si="68"/>
        <v>0</v>
      </c>
      <c r="K415" s="16">
        <f t="shared" si="69"/>
        <v>0</v>
      </c>
      <c r="L415" s="16">
        <f t="shared" si="70"/>
        <v>0</v>
      </c>
      <c r="M415" s="14"/>
      <c r="N415" s="2" t="s">
        <v>620</v>
      </c>
      <c r="O415" s="2" t="s">
        <v>53</v>
      </c>
      <c r="P415" s="2" t="s">
        <v>53</v>
      </c>
      <c r="Q415" s="2" t="s">
        <v>784</v>
      </c>
      <c r="R415" s="2" t="s">
        <v>61</v>
      </c>
      <c r="S415" s="2" t="s">
        <v>62</v>
      </c>
      <c r="T415" s="2" t="s">
        <v>62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53</v>
      </c>
      <c r="AS415" s="2" t="s">
        <v>53</v>
      </c>
      <c r="AT415" s="3"/>
      <c r="AU415" s="2" t="s">
        <v>797</v>
      </c>
      <c r="AV415" s="3">
        <v>390</v>
      </c>
    </row>
    <row r="416" spans="1:48" ht="30" customHeight="1" x14ac:dyDescent="0.3">
      <c r="A416" s="14" t="s">
        <v>335</v>
      </c>
      <c r="B416" s="14" t="s">
        <v>336</v>
      </c>
      <c r="C416" s="14" t="s">
        <v>59</v>
      </c>
      <c r="D416" s="15">
        <v>76.3</v>
      </c>
      <c r="E416" s="16"/>
      <c r="F416" s="16">
        <f t="shared" si="66"/>
        <v>0</v>
      </c>
      <c r="G416" s="16"/>
      <c r="H416" s="16">
        <f t="shared" si="67"/>
        <v>0</v>
      </c>
      <c r="I416" s="16"/>
      <c r="J416" s="16">
        <f t="shared" si="68"/>
        <v>0</v>
      </c>
      <c r="K416" s="16">
        <f t="shared" si="69"/>
        <v>0</v>
      </c>
      <c r="L416" s="16">
        <f t="shared" si="70"/>
        <v>0</v>
      </c>
      <c r="M416" s="14"/>
      <c r="N416" s="2" t="s">
        <v>337</v>
      </c>
      <c r="O416" s="2" t="s">
        <v>53</v>
      </c>
      <c r="P416" s="2" t="s">
        <v>53</v>
      </c>
      <c r="Q416" s="2" t="s">
        <v>784</v>
      </c>
      <c r="R416" s="2" t="s">
        <v>61</v>
      </c>
      <c r="S416" s="2" t="s">
        <v>62</v>
      </c>
      <c r="T416" s="2" t="s">
        <v>62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53</v>
      </c>
      <c r="AS416" s="2" t="s">
        <v>53</v>
      </c>
      <c r="AT416" s="3"/>
      <c r="AU416" s="2" t="s">
        <v>798</v>
      </c>
      <c r="AV416" s="3">
        <v>380</v>
      </c>
    </row>
    <row r="417" spans="1:48" ht="30" customHeight="1" x14ac:dyDescent="0.3">
      <c r="A417" s="14" t="s">
        <v>339</v>
      </c>
      <c r="B417" s="14" t="s">
        <v>336</v>
      </c>
      <c r="C417" s="14" t="s">
        <v>59</v>
      </c>
      <c r="D417" s="15">
        <v>76.3</v>
      </c>
      <c r="E417" s="16"/>
      <c r="F417" s="16">
        <f t="shared" si="66"/>
        <v>0</v>
      </c>
      <c r="G417" s="16"/>
      <c r="H417" s="16">
        <f t="shared" si="67"/>
        <v>0</v>
      </c>
      <c r="I417" s="16"/>
      <c r="J417" s="16">
        <f t="shared" si="68"/>
        <v>0</v>
      </c>
      <c r="K417" s="16">
        <f t="shared" si="69"/>
        <v>0</v>
      </c>
      <c r="L417" s="16">
        <f t="shared" si="70"/>
        <v>0</v>
      </c>
      <c r="M417" s="14"/>
      <c r="N417" s="2" t="s">
        <v>340</v>
      </c>
      <c r="O417" s="2" t="s">
        <v>53</v>
      </c>
      <c r="P417" s="2" t="s">
        <v>53</v>
      </c>
      <c r="Q417" s="2" t="s">
        <v>784</v>
      </c>
      <c r="R417" s="2" t="s">
        <v>61</v>
      </c>
      <c r="S417" s="2" t="s">
        <v>62</v>
      </c>
      <c r="T417" s="2" t="s">
        <v>62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53</v>
      </c>
      <c r="AS417" s="2" t="s">
        <v>53</v>
      </c>
      <c r="AT417" s="3"/>
      <c r="AU417" s="2" t="s">
        <v>799</v>
      </c>
      <c r="AV417" s="3">
        <v>381</v>
      </c>
    </row>
    <row r="418" spans="1:48" ht="30" customHeight="1" x14ac:dyDescent="0.3">
      <c r="A418" s="14" t="s">
        <v>611</v>
      </c>
      <c r="B418" s="14" t="s">
        <v>612</v>
      </c>
      <c r="C418" s="14" t="s">
        <v>176</v>
      </c>
      <c r="D418" s="15">
        <v>29.4</v>
      </c>
      <c r="E418" s="16"/>
      <c r="F418" s="16">
        <f t="shared" si="66"/>
        <v>0</v>
      </c>
      <c r="G418" s="16"/>
      <c r="H418" s="16">
        <f t="shared" si="67"/>
        <v>0</v>
      </c>
      <c r="I418" s="16"/>
      <c r="J418" s="16">
        <f t="shared" si="68"/>
        <v>0</v>
      </c>
      <c r="K418" s="16">
        <f t="shared" si="69"/>
        <v>0</v>
      </c>
      <c r="L418" s="16">
        <f t="shared" si="70"/>
        <v>0</v>
      </c>
      <c r="M418" s="14"/>
      <c r="N418" s="2" t="s">
        <v>613</v>
      </c>
      <c r="O418" s="2" t="s">
        <v>53</v>
      </c>
      <c r="P418" s="2" t="s">
        <v>53</v>
      </c>
      <c r="Q418" s="2" t="s">
        <v>784</v>
      </c>
      <c r="R418" s="2" t="s">
        <v>61</v>
      </c>
      <c r="S418" s="2" t="s">
        <v>62</v>
      </c>
      <c r="T418" s="2" t="s">
        <v>62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53</v>
      </c>
      <c r="AS418" s="2" t="s">
        <v>53</v>
      </c>
      <c r="AT418" s="3"/>
      <c r="AU418" s="2" t="s">
        <v>800</v>
      </c>
      <c r="AV418" s="3">
        <v>382</v>
      </c>
    </row>
    <row r="419" spans="1:48" ht="30" customHeight="1" x14ac:dyDescent="0.3">
      <c r="A419" s="14" t="s">
        <v>465</v>
      </c>
      <c r="B419" s="14" t="s">
        <v>53</v>
      </c>
      <c r="C419" s="14" t="s">
        <v>53</v>
      </c>
      <c r="D419" s="15"/>
      <c r="E419" s="16"/>
      <c r="F419" s="16">
        <f t="shared" si="66"/>
        <v>0</v>
      </c>
      <c r="G419" s="16"/>
      <c r="H419" s="16">
        <f t="shared" si="67"/>
        <v>0</v>
      </c>
      <c r="I419" s="16"/>
      <c r="J419" s="16">
        <f t="shared" si="68"/>
        <v>0</v>
      </c>
      <c r="K419" s="16">
        <f t="shared" si="69"/>
        <v>0</v>
      </c>
      <c r="L419" s="16">
        <f t="shared" si="70"/>
        <v>0</v>
      </c>
      <c r="M419" s="14"/>
      <c r="N419" s="2" t="s">
        <v>53</v>
      </c>
      <c r="O419" s="2" t="s">
        <v>53</v>
      </c>
      <c r="P419" s="2" t="s">
        <v>53</v>
      </c>
      <c r="Q419" s="2" t="s">
        <v>784</v>
      </c>
      <c r="R419" s="2" t="s">
        <v>62</v>
      </c>
      <c r="S419" s="2" t="s">
        <v>62</v>
      </c>
      <c r="T419" s="2" t="s">
        <v>62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53</v>
      </c>
      <c r="AS419" s="2" t="s">
        <v>53</v>
      </c>
      <c r="AT419" s="3"/>
      <c r="AU419" s="2" t="s">
        <v>784</v>
      </c>
      <c r="AV419" s="3">
        <v>383</v>
      </c>
    </row>
    <row r="420" spans="1:48" ht="30" customHeight="1" x14ac:dyDescent="0.3">
      <c r="A420" s="14" t="s">
        <v>475</v>
      </c>
      <c r="B420" s="14" t="s">
        <v>635</v>
      </c>
      <c r="C420" s="14" t="s">
        <v>59</v>
      </c>
      <c r="D420" s="15">
        <v>82.6</v>
      </c>
      <c r="E420" s="16"/>
      <c r="F420" s="16">
        <f t="shared" si="66"/>
        <v>0</v>
      </c>
      <c r="G420" s="16"/>
      <c r="H420" s="16">
        <f t="shared" si="67"/>
        <v>0</v>
      </c>
      <c r="I420" s="16"/>
      <c r="J420" s="16">
        <f t="shared" si="68"/>
        <v>0</v>
      </c>
      <c r="K420" s="16">
        <f t="shared" si="69"/>
        <v>0</v>
      </c>
      <c r="L420" s="16">
        <f t="shared" si="70"/>
        <v>0</v>
      </c>
      <c r="M420" s="14"/>
      <c r="N420" s="2" t="s">
        <v>636</v>
      </c>
      <c r="O420" s="2" t="s">
        <v>53</v>
      </c>
      <c r="P420" s="2" t="s">
        <v>53</v>
      </c>
      <c r="Q420" s="2" t="s">
        <v>784</v>
      </c>
      <c r="R420" s="2" t="s">
        <v>61</v>
      </c>
      <c r="S420" s="2" t="s">
        <v>62</v>
      </c>
      <c r="T420" s="2" t="s">
        <v>62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53</v>
      </c>
      <c r="AS420" s="2" t="s">
        <v>53</v>
      </c>
      <c r="AT420" s="3"/>
      <c r="AU420" s="2" t="s">
        <v>801</v>
      </c>
      <c r="AV420" s="3">
        <v>384</v>
      </c>
    </row>
    <row r="421" spans="1:48" ht="30" customHeight="1" x14ac:dyDescent="0.3">
      <c r="A421" s="14" t="s">
        <v>638</v>
      </c>
      <c r="B421" s="14" t="s">
        <v>639</v>
      </c>
      <c r="C421" s="14" t="s">
        <v>59</v>
      </c>
      <c r="D421" s="15">
        <v>82.6</v>
      </c>
      <c r="E421" s="16"/>
      <c r="F421" s="16">
        <f t="shared" si="66"/>
        <v>0</v>
      </c>
      <c r="G421" s="16"/>
      <c r="H421" s="16">
        <f t="shared" si="67"/>
        <v>0</v>
      </c>
      <c r="I421" s="16"/>
      <c r="J421" s="16">
        <f t="shared" si="68"/>
        <v>0</v>
      </c>
      <c r="K421" s="16">
        <f t="shared" si="69"/>
        <v>0</v>
      </c>
      <c r="L421" s="16">
        <f t="shared" si="70"/>
        <v>0</v>
      </c>
      <c r="M421" s="14"/>
      <c r="N421" s="2" t="s">
        <v>640</v>
      </c>
      <c r="O421" s="2" t="s">
        <v>53</v>
      </c>
      <c r="P421" s="2" t="s">
        <v>53</v>
      </c>
      <c r="Q421" s="2" t="s">
        <v>784</v>
      </c>
      <c r="R421" s="2" t="s">
        <v>61</v>
      </c>
      <c r="S421" s="2" t="s">
        <v>62</v>
      </c>
      <c r="T421" s="2" t="s">
        <v>62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53</v>
      </c>
      <c r="AS421" s="2" t="s">
        <v>53</v>
      </c>
      <c r="AT421" s="3"/>
      <c r="AU421" s="2" t="s">
        <v>802</v>
      </c>
      <c r="AV421" s="3">
        <v>385</v>
      </c>
    </row>
    <row r="422" spans="1:48" ht="30" customHeight="1" x14ac:dyDescent="0.3">
      <c r="A422" s="14" t="s">
        <v>532</v>
      </c>
      <c r="B422" s="14" t="s">
        <v>644</v>
      </c>
      <c r="C422" s="14" t="s">
        <v>176</v>
      </c>
      <c r="D422" s="15">
        <v>39.4</v>
      </c>
      <c r="E422" s="16"/>
      <c r="F422" s="16">
        <f t="shared" si="66"/>
        <v>0</v>
      </c>
      <c r="G422" s="16"/>
      <c r="H422" s="16">
        <f t="shared" si="67"/>
        <v>0</v>
      </c>
      <c r="I422" s="16"/>
      <c r="J422" s="16">
        <f t="shared" si="68"/>
        <v>0</v>
      </c>
      <c r="K422" s="16">
        <f t="shared" si="69"/>
        <v>0</v>
      </c>
      <c r="L422" s="16">
        <f t="shared" si="70"/>
        <v>0</v>
      </c>
      <c r="M422" s="14"/>
      <c r="N422" s="2" t="s">
        <v>645</v>
      </c>
      <c r="O422" s="2" t="s">
        <v>53</v>
      </c>
      <c r="P422" s="2" t="s">
        <v>53</v>
      </c>
      <c r="Q422" s="2" t="s">
        <v>784</v>
      </c>
      <c r="R422" s="2" t="s">
        <v>61</v>
      </c>
      <c r="S422" s="2" t="s">
        <v>62</v>
      </c>
      <c r="T422" s="2" t="s">
        <v>62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53</v>
      </c>
      <c r="AS422" s="2" t="s">
        <v>53</v>
      </c>
      <c r="AT422" s="3"/>
      <c r="AU422" s="2" t="s">
        <v>803</v>
      </c>
      <c r="AV422" s="3">
        <v>386</v>
      </c>
    </row>
    <row r="423" spans="1:48" ht="30" customHeight="1" x14ac:dyDescent="0.3">
      <c r="A423" s="14" t="s">
        <v>80</v>
      </c>
      <c r="B423" s="15"/>
      <c r="C423" s="15"/>
      <c r="D423" s="15"/>
      <c r="E423" s="16"/>
      <c r="F423" s="16">
        <f>SUMIF(Q403:Q422,"010211",F403:F422)</f>
        <v>0</v>
      </c>
      <c r="G423" s="16"/>
      <c r="H423" s="16">
        <f>SUMIF(Q403:Q422,"010211",H403:H422)</f>
        <v>0</v>
      </c>
      <c r="I423" s="16"/>
      <c r="J423" s="16">
        <f>SUMIF(Q403:Q422,"010211",J403:J422)</f>
        <v>0</v>
      </c>
      <c r="K423" s="16"/>
      <c r="L423" s="16">
        <f>SUMIF(Q403:Q422,"010211",L403:L422)</f>
        <v>0</v>
      </c>
      <c r="M423" s="15"/>
      <c r="N423" t="s">
        <v>81</v>
      </c>
    </row>
    <row r="424" spans="1:48" ht="30" customHeight="1" x14ac:dyDescent="0.3">
      <c r="A424" s="14" t="s">
        <v>804</v>
      </c>
      <c r="B424" s="14" t="s">
        <v>53</v>
      </c>
      <c r="C424" s="15"/>
      <c r="D424" s="15"/>
      <c r="E424" s="16"/>
      <c r="F424" s="16"/>
      <c r="G424" s="16"/>
      <c r="H424" s="16"/>
      <c r="I424" s="16"/>
      <c r="J424" s="16"/>
      <c r="K424" s="16"/>
      <c r="L424" s="16"/>
      <c r="M424" s="15"/>
      <c r="N424" s="3"/>
      <c r="O424" s="3"/>
      <c r="P424" s="3"/>
      <c r="Q424" s="2" t="s">
        <v>805</v>
      </c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</row>
    <row r="425" spans="1:48" ht="30" customHeight="1" x14ac:dyDescent="0.3">
      <c r="A425" s="14" t="s">
        <v>153</v>
      </c>
      <c r="B425" s="14" t="s">
        <v>53</v>
      </c>
      <c r="C425" s="14" t="s">
        <v>53</v>
      </c>
      <c r="D425" s="15"/>
      <c r="E425" s="16"/>
      <c r="F425" s="16">
        <f t="shared" ref="F425:F443" si="71">TRUNC(E425*D425, 0)</f>
        <v>0</v>
      </c>
      <c r="G425" s="16"/>
      <c r="H425" s="16">
        <f t="shared" ref="H425:H443" si="72">TRUNC(G425*D425, 0)</f>
        <v>0</v>
      </c>
      <c r="I425" s="16"/>
      <c r="J425" s="16">
        <f t="shared" ref="J425:J443" si="73">TRUNC(I425*D425, 0)</f>
        <v>0</v>
      </c>
      <c r="K425" s="16">
        <f t="shared" ref="K425:K443" si="74">TRUNC(E425+G425+I425, 0)</f>
        <v>0</v>
      </c>
      <c r="L425" s="16">
        <f t="shared" ref="L425:L443" si="75">TRUNC(F425+H425+J425, 0)</f>
        <v>0</v>
      </c>
      <c r="M425" s="14"/>
      <c r="N425" s="2" t="s">
        <v>53</v>
      </c>
      <c r="O425" s="2" t="s">
        <v>53</v>
      </c>
      <c r="P425" s="2" t="s">
        <v>53</v>
      </c>
      <c r="Q425" s="2" t="s">
        <v>805</v>
      </c>
      <c r="R425" s="2" t="s">
        <v>62</v>
      </c>
      <c r="S425" s="2" t="s">
        <v>62</v>
      </c>
      <c r="T425" s="2" t="s">
        <v>62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53</v>
      </c>
      <c r="AS425" s="2" t="s">
        <v>53</v>
      </c>
      <c r="AT425" s="3"/>
      <c r="AU425" s="2" t="s">
        <v>805</v>
      </c>
      <c r="AV425" s="3">
        <v>392</v>
      </c>
    </row>
    <row r="426" spans="1:48" ht="30" customHeight="1" x14ac:dyDescent="0.3">
      <c r="A426" s="14" t="s">
        <v>579</v>
      </c>
      <c r="B426" s="14" t="s">
        <v>580</v>
      </c>
      <c r="C426" s="14" t="s">
        <v>59</v>
      </c>
      <c r="D426" s="15">
        <v>43.8</v>
      </c>
      <c r="E426" s="16"/>
      <c r="F426" s="16">
        <f t="shared" si="71"/>
        <v>0</v>
      </c>
      <c r="G426" s="16"/>
      <c r="H426" s="16">
        <f t="shared" si="72"/>
        <v>0</v>
      </c>
      <c r="I426" s="16"/>
      <c r="J426" s="16">
        <f t="shared" si="73"/>
        <v>0</v>
      </c>
      <c r="K426" s="16">
        <f t="shared" si="74"/>
        <v>0</v>
      </c>
      <c r="L426" s="16">
        <f t="shared" si="75"/>
        <v>0</v>
      </c>
      <c r="M426" s="14"/>
      <c r="N426" s="2" t="s">
        <v>581</v>
      </c>
      <c r="O426" s="2" t="s">
        <v>53</v>
      </c>
      <c r="P426" s="2" t="s">
        <v>53</v>
      </c>
      <c r="Q426" s="2" t="s">
        <v>805</v>
      </c>
      <c r="R426" s="2" t="s">
        <v>61</v>
      </c>
      <c r="S426" s="2" t="s">
        <v>62</v>
      </c>
      <c r="T426" s="2" t="s">
        <v>62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53</v>
      </c>
      <c r="AS426" s="2" t="s">
        <v>53</v>
      </c>
      <c r="AT426" s="3"/>
      <c r="AU426" s="2" t="s">
        <v>806</v>
      </c>
      <c r="AV426" s="3">
        <v>393</v>
      </c>
    </row>
    <row r="427" spans="1:48" ht="30" customHeight="1" x14ac:dyDescent="0.3">
      <c r="A427" s="14" t="s">
        <v>583</v>
      </c>
      <c r="B427" s="14" t="s">
        <v>584</v>
      </c>
      <c r="C427" s="14" t="s">
        <v>59</v>
      </c>
      <c r="D427" s="15">
        <v>43.8</v>
      </c>
      <c r="E427" s="16"/>
      <c r="F427" s="16">
        <f t="shared" si="71"/>
        <v>0</v>
      </c>
      <c r="G427" s="16"/>
      <c r="H427" s="16">
        <f t="shared" si="72"/>
        <v>0</v>
      </c>
      <c r="I427" s="16"/>
      <c r="J427" s="16">
        <f t="shared" si="73"/>
        <v>0</v>
      </c>
      <c r="K427" s="16">
        <f t="shared" si="74"/>
        <v>0</v>
      </c>
      <c r="L427" s="16">
        <f t="shared" si="75"/>
        <v>0</v>
      </c>
      <c r="M427" s="14"/>
      <c r="N427" s="2" t="s">
        <v>585</v>
      </c>
      <c r="O427" s="2" t="s">
        <v>53</v>
      </c>
      <c r="P427" s="2" t="s">
        <v>53</v>
      </c>
      <c r="Q427" s="2" t="s">
        <v>805</v>
      </c>
      <c r="R427" s="2" t="s">
        <v>61</v>
      </c>
      <c r="S427" s="2" t="s">
        <v>62</v>
      </c>
      <c r="T427" s="2" t="s">
        <v>62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53</v>
      </c>
      <c r="AS427" s="2" t="s">
        <v>53</v>
      </c>
      <c r="AT427" s="3"/>
      <c r="AU427" s="2" t="s">
        <v>807</v>
      </c>
      <c r="AV427" s="3">
        <v>394</v>
      </c>
    </row>
    <row r="428" spans="1:48" ht="30" customHeight="1" x14ac:dyDescent="0.3">
      <c r="A428" s="14" t="s">
        <v>587</v>
      </c>
      <c r="B428" s="14" t="s">
        <v>588</v>
      </c>
      <c r="C428" s="14" t="s">
        <v>176</v>
      </c>
      <c r="D428" s="15">
        <v>1.1000000000000001</v>
      </c>
      <c r="E428" s="16"/>
      <c r="F428" s="16">
        <f t="shared" si="71"/>
        <v>0</v>
      </c>
      <c r="G428" s="16"/>
      <c r="H428" s="16">
        <f t="shared" si="72"/>
        <v>0</v>
      </c>
      <c r="I428" s="16"/>
      <c r="J428" s="16">
        <f t="shared" si="73"/>
        <v>0</v>
      </c>
      <c r="K428" s="16">
        <f t="shared" si="74"/>
        <v>0</v>
      </c>
      <c r="L428" s="16">
        <f t="shared" si="75"/>
        <v>0</v>
      </c>
      <c r="M428" s="14"/>
      <c r="N428" s="2" t="s">
        <v>589</v>
      </c>
      <c r="O428" s="2" t="s">
        <v>53</v>
      </c>
      <c r="P428" s="2" t="s">
        <v>53</v>
      </c>
      <c r="Q428" s="2" t="s">
        <v>805</v>
      </c>
      <c r="R428" s="2" t="s">
        <v>61</v>
      </c>
      <c r="S428" s="2" t="s">
        <v>62</v>
      </c>
      <c r="T428" s="2" t="s">
        <v>62</v>
      </c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53</v>
      </c>
      <c r="AS428" s="2" t="s">
        <v>53</v>
      </c>
      <c r="AT428" s="3"/>
      <c r="AU428" s="2" t="s">
        <v>808</v>
      </c>
      <c r="AV428" s="3">
        <v>395</v>
      </c>
    </row>
    <row r="429" spans="1:48" ht="30" customHeight="1" x14ac:dyDescent="0.3">
      <c r="A429" s="14" t="s">
        <v>295</v>
      </c>
      <c r="B429" s="14" t="s">
        <v>53</v>
      </c>
      <c r="C429" s="14" t="s">
        <v>53</v>
      </c>
      <c r="D429" s="15"/>
      <c r="E429" s="16"/>
      <c r="F429" s="16">
        <f t="shared" si="71"/>
        <v>0</v>
      </c>
      <c r="G429" s="16"/>
      <c r="H429" s="16">
        <f t="shared" si="72"/>
        <v>0</v>
      </c>
      <c r="I429" s="16"/>
      <c r="J429" s="16">
        <f t="shared" si="73"/>
        <v>0</v>
      </c>
      <c r="K429" s="16">
        <f t="shared" si="74"/>
        <v>0</v>
      </c>
      <c r="L429" s="16">
        <f t="shared" si="75"/>
        <v>0</v>
      </c>
      <c r="M429" s="14"/>
      <c r="N429" s="2" t="s">
        <v>53</v>
      </c>
      <c r="O429" s="2" t="s">
        <v>53</v>
      </c>
      <c r="P429" s="2" t="s">
        <v>53</v>
      </c>
      <c r="Q429" s="2" t="s">
        <v>805</v>
      </c>
      <c r="R429" s="2" t="s">
        <v>62</v>
      </c>
      <c r="S429" s="2" t="s">
        <v>62</v>
      </c>
      <c r="T429" s="2" t="s">
        <v>62</v>
      </c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2" t="s">
        <v>53</v>
      </c>
      <c r="AS429" s="2" t="s">
        <v>53</v>
      </c>
      <c r="AT429" s="3"/>
      <c r="AU429" s="2" t="s">
        <v>805</v>
      </c>
      <c r="AV429" s="3">
        <v>396</v>
      </c>
    </row>
    <row r="430" spans="1:48" ht="30" customHeight="1" x14ac:dyDescent="0.3">
      <c r="A430" s="14" t="s">
        <v>179</v>
      </c>
      <c r="B430" s="14" t="s">
        <v>592</v>
      </c>
      <c r="C430" s="14" t="s">
        <v>59</v>
      </c>
      <c r="D430" s="15">
        <v>44.1</v>
      </c>
      <c r="E430" s="16"/>
      <c r="F430" s="16">
        <f t="shared" si="71"/>
        <v>0</v>
      </c>
      <c r="G430" s="16"/>
      <c r="H430" s="16">
        <f t="shared" si="72"/>
        <v>0</v>
      </c>
      <c r="I430" s="16"/>
      <c r="J430" s="16">
        <f t="shared" si="73"/>
        <v>0</v>
      </c>
      <c r="K430" s="16">
        <f t="shared" si="74"/>
        <v>0</v>
      </c>
      <c r="L430" s="16">
        <f t="shared" si="75"/>
        <v>0</v>
      </c>
      <c r="M430" s="14"/>
      <c r="N430" s="2" t="s">
        <v>593</v>
      </c>
      <c r="O430" s="2" t="s">
        <v>53</v>
      </c>
      <c r="P430" s="2" t="s">
        <v>53</v>
      </c>
      <c r="Q430" s="2" t="s">
        <v>805</v>
      </c>
      <c r="R430" s="2" t="s">
        <v>61</v>
      </c>
      <c r="S430" s="2" t="s">
        <v>62</v>
      </c>
      <c r="T430" s="2" t="s">
        <v>62</v>
      </c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2" t="s">
        <v>53</v>
      </c>
      <c r="AS430" s="2" t="s">
        <v>53</v>
      </c>
      <c r="AT430" s="3"/>
      <c r="AU430" s="2" t="s">
        <v>809</v>
      </c>
      <c r="AV430" s="3">
        <v>397</v>
      </c>
    </row>
    <row r="431" spans="1:48" ht="30" customHeight="1" x14ac:dyDescent="0.3">
      <c r="A431" s="14" t="s">
        <v>183</v>
      </c>
      <c r="B431" s="14" t="s">
        <v>184</v>
      </c>
      <c r="C431" s="14" t="s">
        <v>59</v>
      </c>
      <c r="D431" s="15">
        <v>44.1</v>
      </c>
      <c r="E431" s="16"/>
      <c r="F431" s="16">
        <f t="shared" si="71"/>
        <v>0</v>
      </c>
      <c r="G431" s="16"/>
      <c r="H431" s="16">
        <f t="shared" si="72"/>
        <v>0</v>
      </c>
      <c r="I431" s="16"/>
      <c r="J431" s="16">
        <f t="shared" si="73"/>
        <v>0</v>
      </c>
      <c r="K431" s="16">
        <f t="shared" si="74"/>
        <v>0</v>
      </c>
      <c r="L431" s="16">
        <f t="shared" si="75"/>
        <v>0</v>
      </c>
      <c r="M431" s="14"/>
      <c r="N431" s="2" t="s">
        <v>185</v>
      </c>
      <c r="O431" s="2" t="s">
        <v>53</v>
      </c>
      <c r="P431" s="2" t="s">
        <v>53</v>
      </c>
      <c r="Q431" s="2" t="s">
        <v>805</v>
      </c>
      <c r="R431" s="2" t="s">
        <v>61</v>
      </c>
      <c r="S431" s="2" t="s">
        <v>62</v>
      </c>
      <c r="T431" s="2" t="s">
        <v>62</v>
      </c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2" t="s">
        <v>53</v>
      </c>
      <c r="AS431" s="2" t="s">
        <v>53</v>
      </c>
      <c r="AT431" s="3"/>
      <c r="AU431" s="2" t="s">
        <v>810</v>
      </c>
      <c r="AV431" s="3">
        <v>398</v>
      </c>
    </row>
    <row r="432" spans="1:48" ht="30" customHeight="1" x14ac:dyDescent="0.3">
      <c r="A432" s="14" t="s">
        <v>187</v>
      </c>
      <c r="B432" s="14" t="s">
        <v>355</v>
      </c>
      <c r="C432" s="14" t="s">
        <v>59</v>
      </c>
      <c r="D432" s="15">
        <v>44.1</v>
      </c>
      <c r="E432" s="16"/>
      <c r="F432" s="16">
        <f t="shared" si="71"/>
        <v>0</v>
      </c>
      <c r="G432" s="16"/>
      <c r="H432" s="16">
        <f t="shared" si="72"/>
        <v>0</v>
      </c>
      <c r="I432" s="16"/>
      <c r="J432" s="16">
        <f t="shared" si="73"/>
        <v>0</v>
      </c>
      <c r="K432" s="16">
        <f t="shared" si="74"/>
        <v>0</v>
      </c>
      <c r="L432" s="16">
        <f t="shared" si="75"/>
        <v>0</v>
      </c>
      <c r="M432" s="14"/>
      <c r="N432" s="2" t="s">
        <v>356</v>
      </c>
      <c r="O432" s="2" t="s">
        <v>53</v>
      </c>
      <c r="P432" s="2" t="s">
        <v>53</v>
      </c>
      <c r="Q432" s="2" t="s">
        <v>805</v>
      </c>
      <c r="R432" s="2" t="s">
        <v>61</v>
      </c>
      <c r="S432" s="2" t="s">
        <v>62</v>
      </c>
      <c r="T432" s="2" t="s">
        <v>62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2" t="s">
        <v>53</v>
      </c>
      <c r="AS432" s="2" t="s">
        <v>53</v>
      </c>
      <c r="AT432" s="3"/>
      <c r="AU432" s="2" t="s">
        <v>811</v>
      </c>
      <c r="AV432" s="3">
        <v>399</v>
      </c>
    </row>
    <row r="433" spans="1:48" ht="30" customHeight="1" x14ac:dyDescent="0.3">
      <c r="A433" s="14" t="s">
        <v>680</v>
      </c>
      <c r="B433" s="14" t="s">
        <v>681</v>
      </c>
      <c r="C433" s="14" t="s">
        <v>59</v>
      </c>
      <c r="D433" s="15">
        <v>8.1</v>
      </c>
      <c r="E433" s="16"/>
      <c r="F433" s="16">
        <f t="shared" si="71"/>
        <v>0</v>
      </c>
      <c r="G433" s="16"/>
      <c r="H433" s="16">
        <f t="shared" si="72"/>
        <v>0</v>
      </c>
      <c r="I433" s="16"/>
      <c r="J433" s="16">
        <f t="shared" si="73"/>
        <v>0</v>
      </c>
      <c r="K433" s="16">
        <f t="shared" si="74"/>
        <v>0</v>
      </c>
      <c r="L433" s="16">
        <f t="shared" si="75"/>
        <v>0</v>
      </c>
      <c r="M433" s="14"/>
      <c r="N433" s="2" t="s">
        <v>682</v>
      </c>
      <c r="O433" s="2" t="s">
        <v>53</v>
      </c>
      <c r="P433" s="2" t="s">
        <v>53</v>
      </c>
      <c r="Q433" s="2" t="s">
        <v>805</v>
      </c>
      <c r="R433" s="2" t="s">
        <v>61</v>
      </c>
      <c r="S433" s="2" t="s">
        <v>62</v>
      </c>
      <c r="T433" s="2" t="s">
        <v>62</v>
      </c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2" t="s">
        <v>53</v>
      </c>
      <c r="AS433" s="2" t="s">
        <v>53</v>
      </c>
      <c r="AT433" s="3"/>
      <c r="AU433" s="2" t="s">
        <v>812</v>
      </c>
      <c r="AV433" s="3">
        <v>400</v>
      </c>
    </row>
    <row r="434" spans="1:48" ht="30" customHeight="1" x14ac:dyDescent="0.3">
      <c r="A434" s="14" t="s">
        <v>587</v>
      </c>
      <c r="B434" s="14" t="s">
        <v>622</v>
      </c>
      <c r="C434" s="14" t="s">
        <v>176</v>
      </c>
      <c r="D434" s="15">
        <v>10.6</v>
      </c>
      <c r="E434" s="16"/>
      <c r="F434" s="16">
        <f t="shared" si="71"/>
        <v>0</v>
      </c>
      <c r="G434" s="16"/>
      <c r="H434" s="16">
        <f t="shared" si="72"/>
        <v>0</v>
      </c>
      <c r="I434" s="16"/>
      <c r="J434" s="16">
        <f t="shared" si="73"/>
        <v>0</v>
      </c>
      <c r="K434" s="16">
        <f t="shared" si="74"/>
        <v>0</v>
      </c>
      <c r="L434" s="16">
        <f t="shared" si="75"/>
        <v>0</v>
      </c>
      <c r="M434" s="14"/>
      <c r="N434" s="2" t="s">
        <v>623</v>
      </c>
      <c r="O434" s="2" t="s">
        <v>53</v>
      </c>
      <c r="P434" s="2" t="s">
        <v>53</v>
      </c>
      <c r="Q434" s="2" t="s">
        <v>805</v>
      </c>
      <c r="R434" s="2" t="s">
        <v>61</v>
      </c>
      <c r="S434" s="2" t="s">
        <v>62</v>
      </c>
      <c r="T434" s="2" t="s">
        <v>62</v>
      </c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2" t="s">
        <v>53</v>
      </c>
      <c r="AS434" s="2" t="s">
        <v>53</v>
      </c>
      <c r="AT434" s="3"/>
      <c r="AU434" s="2" t="s">
        <v>813</v>
      </c>
      <c r="AV434" s="3">
        <v>401</v>
      </c>
    </row>
    <row r="435" spans="1:48" ht="30" customHeight="1" x14ac:dyDescent="0.3">
      <c r="A435" s="14" t="s">
        <v>685</v>
      </c>
      <c r="B435" s="14" t="s">
        <v>53</v>
      </c>
      <c r="C435" s="14" t="s">
        <v>176</v>
      </c>
      <c r="D435" s="15">
        <v>0.6</v>
      </c>
      <c r="E435" s="16"/>
      <c r="F435" s="16">
        <f t="shared" si="71"/>
        <v>0</v>
      </c>
      <c r="G435" s="16"/>
      <c r="H435" s="16">
        <f t="shared" si="72"/>
        <v>0</v>
      </c>
      <c r="I435" s="16"/>
      <c r="J435" s="16">
        <f t="shared" si="73"/>
        <v>0</v>
      </c>
      <c r="K435" s="16">
        <f t="shared" si="74"/>
        <v>0</v>
      </c>
      <c r="L435" s="16">
        <f t="shared" si="75"/>
        <v>0</v>
      </c>
      <c r="M435" s="14"/>
      <c r="N435" s="2" t="s">
        <v>686</v>
      </c>
      <c r="O435" s="2" t="s">
        <v>53</v>
      </c>
      <c r="P435" s="2" t="s">
        <v>53</v>
      </c>
      <c r="Q435" s="2" t="s">
        <v>805</v>
      </c>
      <c r="R435" s="2" t="s">
        <v>61</v>
      </c>
      <c r="S435" s="2" t="s">
        <v>62</v>
      </c>
      <c r="T435" s="2" t="s">
        <v>62</v>
      </c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2" t="s">
        <v>53</v>
      </c>
      <c r="AS435" s="2" t="s">
        <v>53</v>
      </c>
      <c r="AT435" s="3"/>
      <c r="AU435" s="2" t="s">
        <v>814</v>
      </c>
      <c r="AV435" s="3">
        <v>402</v>
      </c>
    </row>
    <row r="436" spans="1:48" ht="30" customHeight="1" x14ac:dyDescent="0.3">
      <c r="A436" s="14" t="s">
        <v>619</v>
      </c>
      <c r="B436" s="14" t="s">
        <v>53</v>
      </c>
      <c r="C436" s="14" t="s">
        <v>59</v>
      </c>
      <c r="D436" s="15">
        <v>4.8</v>
      </c>
      <c r="E436" s="16"/>
      <c r="F436" s="16">
        <f t="shared" si="71"/>
        <v>0</v>
      </c>
      <c r="G436" s="16"/>
      <c r="H436" s="16">
        <f t="shared" si="72"/>
        <v>0</v>
      </c>
      <c r="I436" s="16"/>
      <c r="J436" s="16">
        <f t="shared" si="73"/>
        <v>0</v>
      </c>
      <c r="K436" s="16">
        <f t="shared" si="74"/>
        <v>0</v>
      </c>
      <c r="L436" s="16">
        <f t="shared" si="75"/>
        <v>0</v>
      </c>
      <c r="M436" s="14"/>
      <c r="N436" s="2" t="s">
        <v>620</v>
      </c>
      <c r="O436" s="2" t="s">
        <v>53</v>
      </c>
      <c r="P436" s="2" t="s">
        <v>53</v>
      </c>
      <c r="Q436" s="2" t="s">
        <v>805</v>
      </c>
      <c r="R436" s="2" t="s">
        <v>61</v>
      </c>
      <c r="S436" s="2" t="s">
        <v>62</v>
      </c>
      <c r="T436" s="2" t="s">
        <v>62</v>
      </c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2" t="s">
        <v>53</v>
      </c>
      <c r="AS436" s="2" t="s">
        <v>53</v>
      </c>
      <c r="AT436" s="3"/>
      <c r="AU436" s="2" t="s">
        <v>815</v>
      </c>
      <c r="AV436" s="3">
        <v>403</v>
      </c>
    </row>
    <row r="437" spans="1:48" ht="30" customHeight="1" x14ac:dyDescent="0.3">
      <c r="A437" s="14" t="s">
        <v>335</v>
      </c>
      <c r="B437" s="14" t="s">
        <v>336</v>
      </c>
      <c r="C437" s="14" t="s">
        <v>59</v>
      </c>
      <c r="D437" s="15">
        <v>53.4</v>
      </c>
      <c r="E437" s="16"/>
      <c r="F437" s="16">
        <f t="shared" si="71"/>
        <v>0</v>
      </c>
      <c r="G437" s="16"/>
      <c r="H437" s="16">
        <f t="shared" si="72"/>
        <v>0</v>
      </c>
      <c r="I437" s="16"/>
      <c r="J437" s="16">
        <f t="shared" si="73"/>
        <v>0</v>
      </c>
      <c r="K437" s="16">
        <f t="shared" si="74"/>
        <v>0</v>
      </c>
      <c r="L437" s="16">
        <f t="shared" si="75"/>
        <v>0</v>
      </c>
      <c r="M437" s="14"/>
      <c r="N437" s="2" t="s">
        <v>337</v>
      </c>
      <c r="O437" s="2" t="s">
        <v>53</v>
      </c>
      <c r="P437" s="2" t="s">
        <v>53</v>
      </c>
      <c r="Q437" s="2" t="s">
        <v>805</v>
      </c>
      <c r="R437" s="2" t="s">
        <v>61</v>
      </c>
      <c r="S437" s="2" t="s">
        <v>62</v>
      </c>
      <c r="T437" s="2" t="s">
        <v>62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53</v>
      </c>
      <c r="AS437" s="2" t="s">
        <v>53</v>
      </c>
      <c r="AT437" s="3"/>
      <c r="AU437" s="2" t="s">
        <v>816</v>
      </c>
      <c r="AV437" s="3">
        <v>404</v>
      </c>
    </row>
    <row r="438" spans="1:48" ht="30" customHeight="1" x14ac:dyDescent="0.3">
      <c r="A438" s="14" t="s">
        <v>339</v>
      </c>
      <c r="B438" s="14" t="s">
        <v>336</v>
      </c>
      <c r="C438" s="14" t="s">
        <v>59</v>
      </c>
      <c r="D438" s="15">
        <v>53.4</v>
      </c>
      <c r="E438" s="16"/>
      <c r="F438" s="16">
        <f t="shared" si="71"/>
        <v>0</v>
      </c>
      <c r="G438" s="16"/>
      <c r="H438" s="16">
        <f t="shared" si="72"/>
        <v>0</v>
      </c>
      <c r="I438" s="16"/>
      <c r="J438" s="16">
        <f t="shared" si="73"/>
        <v>0</v>
      </c>
      <c r="K438" s="16">
        <f t="shared" si="74"/>
        <v>0</v>
      </c>
      <c r="L438" s="16">
        <f t="shared" si="75"/>
        <v>0</v>
      </c>
      <c r="M438" s="14"/>
      <c r="N438" s="2" t="s">
        <v>340</v>
      </c>
      <c r="O438" s="2" t="s">
        <v>53</v>
      </c>
      <c r="P438" s="2" t="s">
        <v>53</v>
      </c>
      <c r="Q438" s="2" t="s">
        <v>805</v>
      </c>
      <c r="R438" s="2" t="s">
        <v>61</v>
      </c>
      <c r="S438" s="2" t="s">
        <v>62</v>
      </c>
      <c r="T438" s="2" t="s">
        <v>62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53</v>
      </c>
      <c r="AS438" s="2" t="s">
        <v>53</v>
      </c>
      <c r="AT438" s="3"/>
      <c r="AU438" s="2" t="s">
        <v>817</v>
      </c>
      <c r="AV438" s="3">
        <v>405</v>
      </c>
    </row>
    <row r="439" spans="1:48" ht="30" customHeight="1" x14ac:dyDescent="0.3">
      <c r="A439" s="14" t="s">
        <v>611</v>
      </c>
      <c r="B439" s="14" t="s">
        <v>612</v>
      </c>
      <c r="C439" s="14" t="s">
        <v>176</v>
      </c>
      <c r="D439" s="15">
        <v>25.8</v>
      </c>
      <c r="E439" s="16"/>
      <c r="F439" s="16">
        <f t="shared" si="71"/>
        <v>0</v>
      </c>
      <c r="G439" s="16"/>
      <c r="H439" s="16">
        <f t="shared" si="72"/>
        <v>0</v>
      </c>
      <c r="I439" s="16"/>
      <c r="J439" s="16">
        <f t="shared" si="73"/>
        <v>0</v>
      </c>
      <c r="K439" s="16">
        <f t="shared" si="74"/>
        <v>0</v>
      </c>
      <c r="L439" s="16">
        <f t="shared" si="75"/>
        <v>0</v>
      </c>
      <c r="M439" s="14"/>
      <c r="N439" s="2" t="s">
        <v>613</v>
      </c>
      <c r="O439" s="2" t="s">
        <v>53</v>
      </c>
      <c r="P439" s="2" t="s">
        <v>53</v>
      </c>
      <c r="Q439" s="2" t="s">
        <v>805</v>
      </c>
      <c r="R439" s="2" t="s">
        <v>61</v>
      </c>
      <c r="S439" s="2" t="s">
        <v>62</v>
      </c>
      <c r="T439" s="2" t="s">
        <v>62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53</v>
      </c>
      <c r="AS439" s="2" t="s">
        <v>53</v>
      </c>
      <c r="AT439" s="3"/>
      <c r="AU439" s="2" t="s">
        <v>818</v>
      </c>
      <c r="AV439" s="3">
        <v>406</v>
      </c>
    </row>
    <row r="440" spans="1:48" ht="30" customHeight="1" x14ac:dyDescent="0.3">
      <c r="A440" s="14" t="s">
        <v>465</v>
      </c>
      <c r="B440" s="14" t="s">
        <v>53</v>
      </c>
      <c r="C440" s="14" t="s">
        <v>53</v>
      </c>
      <c r="D440" s="15"/>
      <c r="E440" s="16"/>
      <c r="F440" s="16">
        <f t="shared" si="71"/>
        <v>0</v>
      </c>
      <c r="G440" s="16"/>
      <c r="H440" s="16">
        <f t="shared" si="72"/>
        <v>0</v>
      </c>
      <c r="I440" s="16"/>
      <c r="J440" s="16">
        <f t="shared" si="73"/>
        <v>0</v>
      </c>
      <c r="K440" s="16">
        <f t="shared" si="74"/>
        <v>0</v>
      </c>
      <c r="L440" s="16">
        <f t="shared" si="75"/>
        <v>0</v>
      </c>
      <c r="M440" s="14"/>
      <c r="N440" s="2" t="s">
        <v>53</v>
      </c>
      <c r="O440" s="2" t="s">
        <v>53</v>
      </c>
      <c r="P440" s="2" t="s">
        <v>53</v>
      </c>
      <c r="Q440" s="2" t="s">
        <v>805</v>
      </c>
      <c r="R440" s="2" t="s">
        <v>62</v>
      </c>
      <c r="S440" s="2" t="s">
        <v>62</v>
      </c>
      <c r="T440" s="2" t="s">
        <v>62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53</v>
      </c>
      <c r="AS440" s="2" t="s">
        <v>53</v>
      </c>
      <c r="AT440" s="3"/>
      <c r="AU440" s="2" t="s">
        <v>805</v>
      </c>
      <c r="AV440" s="3">
        <v>407</v>
      </c>
    </row>
    <row r="441" spans="1:48" ht="30" customHeight="1" x14ac:dyDescent="0.3">
      <c r="A441" s="14" t="s">
        <v>475</v>
      </c>
      <c r="B441" s="14" t="s">
        <v>635</v>
      </c>
      <c r="C441" s="14" t="s">
        <v>59</v>
      </c>
      <c r="D441" s="15">
        <v>43.6</v>
      </c>
      <c r="E441" s="16"/>
      <c r="F441" s="16">
        <f t="shared" si="71"/>
        <v>0</v>
      </c>
      <c r="G441" s="16"/>
      <c r="H441" s="16">
        <f t="shared" si="72"/>
        <v>0</v>
      </c>
      <c r="I441" s="16"/>
      <c r="J441" s="16">
        <f t="shared" si="73"/>
        <v>0</v>
      </c>
      <c r="K441" s="16">
        <f t="shared" si="74"/>
        <v>0</v>
      </c>
      <c r="L441" s="16">
        <f t="shared" si="75"/>
        <v>0</v>
      </c>
      <c r="M441" s="14"/>
      <c r="N441" s="2" t="s">
        <v>636</v>
      </c>
      <c r="O441" s="2" t="s">
        <v>53</v>
      </c>
      <c r="P441" s="2" t="s">
        <v>53</v>
      </c>
      <c r="Q441" s="2" t="s">
        <v>805</v>
      </c>
      <c r="R441" s="2" t="s">
        <v>61</v>
      </c>
      <c r="S441" s="2" t="s">
        <v>62</v>
      </c>
      <c r="T441" s="2" t="s">
        <v>62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53</v>
      </c>
      <c r="AS441" s="2" t="s">
        <v>53</v>
      </c>
      <c r="AT441" s="3"/>
      <c r="AU441" s="2" t="s">
        <v>819</v>
      </c>
      <c r="AV441" s="3">
        <v>408</v>
      </c>
    </row>
    <row r="442" spans="1:48" ht="30" customHeight="1" x14ac:dyDescent="0.3">
      <c r="A442" s="14" t="s">
        <v>638</v>
      </c>
      <c r="B442" s="14" t="s">
        <v>639</v>
      </c>
      <c r="C442" s="14" t="s">
        <v>59</v>
      </c>
      <c r="D442" s="15">
        <v>43.6</v>
      </c>
      <c r="E442" s="16"/>
      <c r="F442" s="16">
        <f t="shared" si="71"/>
        <v>0</v>
      </c>
      <c r="G442" s="16"/>
      <c r="H442" s="16">
        <f t="shared" si="72"/>
        <v>0</v>
      </c>
      <c r="I442" s="16"/>
      <c r="J442" s="16">
        <f t="shared" si="73"/>
        <v>0</v>
      </c>
      <c r="K442" s="16">
        <f t="shared" si="74"/>
        <v>0</v>
      </c>
      <c r="L442" s="16">
        <f t="shared" si="75"/>
        <v>0</v>
      </c>
      <c r="M442" s="14"/>
      <c r="N442" s="2" t="s">
        <v>640</v>
      </c>
      <c r="O442" s="2" t="s">
        <v>53</v>
      </c>
      <c r="P442" s="2" t="s">
        <v>53</v>
      </c>
      <c r="Q442" s="2" t="s">
        <v>805</v>
      </c>
      <c r="R442" s="2" t="s">
        <v>61</v>
      </c>
      <c r="S442" s="2" t="s">
        <v>62</v>
      </c>
      <c r="T442" s="2" t="s">
        <v>62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53</v>
      </c>
      <c r="AS442" s="2" t="s">
        <v>53</v>
      </c>
      <c r="AT442" s="3"/>
      <c r="AU442" s="2" t="s">
        <v>820</v>
      </c>
      <c r="AV442" s="3">
        <v>409</v>
      </c>
    </row>
    <row r="443" spans="1:48" ht="30" customHeight="1" x14ac:dyDescent="0.3">
      <c r="A443" s="14" t="s">
        <v>532</v>
      </c>
      <c r="B443" s="14" t="s">
        <v>644</v>
      </c>
      <c r="C443" s="14" t="s">
        <v>176</v>
      </c>
      <c r="D443" s="15">
        <v>26.9</v>
      </c>
      <c r="E443" s="16"/>
      <c r="F443" s="16">
        <f t="shared" si="71"/>
        <v>0</v>
      </c>
      <c r="G443" s="16"/>
      <c r="H443" s="16">
        <f t="shared" si="72"/>
        <v>0</v>
      </c>
      <c r="I443" s="16"/>
      <c r="J443" s="16">
        <f t="shared" si="73"/>
        <v>0</v>
      </c>
      <c r="K443" s="16">
        <f t="shared" si="74"/>
        <v>0</v>
      </c>
      <c r="L443" s="16">
        <f t="shared" si="75"/>
        <v>0</v>
      </c>
      <c r="M443" s="14"/>
      <c r="N443" s="2" t="s">
        <v>645</v>
      </c>
      <c r="O443" s="2" t="s">
        <v>53</v>
      </c>
      <c r="P443" s="2" t="s">
        <v>53</v>
      </c>
      <c r="Q443" s="2" t="s">
        <v>805</v>
      </c>
      <c r="R443" s="2" t="s">
        <v>61</v>
      </c>
      <c r="S443" s="2" t="s">
        <v>62</v>
      </c>
      <c r="T443" s="2" t="s">
        <v>62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53</v>
      </c>
      <c r="AS443" s="2" t="s">
        <v>53</v>
      </c>
      <c r="AT443" s="3"/>
      <c r="AU443" s="2" t="s">
        <v>821</v>
      </c>
      <c r="AV443" s="3">
        <v>410</v>
      </c>
    </row>
    <row r="444" spans="1:48" ht="30" customHeight="1" x14ac:dyDescent="0.3">
      <c r="A444" s="15"/>
      <c r="B444" s="15"/>
      <c r="C444" s="15"/>
      <c r="D444" s="15"/>
      <c r="E444" s="16"/>
      <c r="F444" s="16"/>
      <c r="G444" s="16"/>
      <c r="H444" s="16"/>
      <c r="I444" s="16"/>
      <c r="J444" s="16"/>
      <c r="K444" s="16"/>
      <c r="L444" s="16"/>
      <c r="M444" s="15"/>
      <c r="Q444" s="1" t="s">
        <v>805</v>
      </c>
    </row>
    <row r="445" spans="1:48" ht="30" customHeight="1" x14ac:dyDescent="0.3">
      <c r="A445" s="14" t="s">
        <v>80</v>
      </c>
      <c r="B445" s="15"/>
      <c r="C445" s="15"/>
      <c r="D445" s="15"/>
      <c r="E445" s="16"/>
      <c r="F445" s="16">
        <f>SUMIF(Q425:Q444,"010212",F425:F444)</f>
        <v>0</v>
      </c>
      <c r="G445" s="16"/>
      <c r="H445" s="16">
        <f>SUMIF(Q425:Q444,"010212",H425:H444)</f>
        <v>0</v>
      </c>
      <c r="I445" s="16"/>
      <c r="J445" s="16">
        <f>SUMIF(Q425:Q444,"010212",J425:J444)</f>
        <v>0</v>
      </c>
      <c r="K445" s="16"/>
      <c r="L445" s="16">
        <f>SUMIF(Q425:Q444,"010212",L425:L444)</f>
        <v>0</v>
      </c>
      <c r="M445" s="15"/>
      <c r="N445" t="s">
        <v>81</v>
      </c>
    </row>
    <row r="446" spans="1:48" ht="30" customHeight="1" x14ac:dyDescent="0.3">
      <c r="A446" s="14" t="s">
        <v>822</v>
      </c>
      <c r="B446" s="14" t="s">
        <v>53</v>
      </c>
      <c r="C446" s="15"/>
      <c r="D446" s="15"/>
      <c r="E446" s="16"/>
      <c r="F446" s="16"/>
      <c r="G446" s="16"/>
      <c r="H446" s="16"/>
      <c r="I446" s="16"/>
      <c r="J446" s="16"/>
      <c r="K446" s="16"/>
      <c r="L446" s="16"/>
      <c r="M446" s="15"/>
      <c r="N446" s="3"/>
      <c r="O446" s="3"/>
      <c r="P446" s="3"/>
      <c r="Q446" s="2" t="s">
        <v>823</v>
      </c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</row>
    <row r="447" spans="1:48" ht="30" customHeight="1" x14ac:dyDescent="0.3">
      <c r="A447" s="14" t="s">
        <v>153</v>
      </c>
      <c r="B447" s="14" t="s">
        <v>53</v>
      </c>
      <c r="C447" s="14" t="s">
        <v>53</v>
      </c>
      <c r="D447" s="15"/>
      <c r="E447" s="16"/>
      <c r="F447" s="16">
        <f t="shared" ref="F447:F465" si="76">TRUNC(E447*D447, 0)</f>
        <v>0</v>
      </c>
      <c r="G447" s="16"/>
      <c r="H447" s="16">
        <f t="shared" ref="H447:H465" si="77">TRUNC(G447*D447, 0)</f>
        <v>0</v>
      </c>
      <c r="I447" s="16"/>
      <c r="J447" s="16">
        <f t="shared" ref="J447:J465" si="78">TRUNC(I447*D447, 0)</f>
        <v>0</v>
      </c>
      <c r="K447" s="16">
        <f t="shared" ref="K447:K465" si="79">TRUNC(E447+G447+I447, 0)</f>
        <v>0</v>
      </c>
      <c r="L447" s="16">
        <f t="shared" ref="L447:L465" si="80">TRUNC(F447+H447+J447, 0)</f>
        <v>0</v>
      </c>
      <c r="M447" s="14"/>
      <c r="N447" s="2" t="s">
        <v>53</v>
      </c>
      <c r="O447" s="2" t="s">
        <v>53</v>
      </c>
      <c r="P447" s="2" t="s">
        <v>53</v>
      </c>
      <c r="Q447" s="2" t="s">
        <v>823</v>
      </c>
      <c r="R447" s="2" t="s">
        <v>62</v>
      </c>
      <c r="S447" s="2" t="s">
        <v>62</v>
      </c>
      <c r="T447" s="2" t="s">
        <v>62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53</v>
      </c>
      <c r="AS447" s="2" t="s">
        <v>53</v>
      </c>
      <c r="AT447" s="3"/>
      <c r="AU447" s="2" t="s">
        <v>823</v>
      </c>
      <c r="AV447" s="3">
        <v>412</v>
      </c>
    </row>
    <row r="448" spans="1:48" ht="30" customHeight="1" x14ac:dyDescent="0.3">
      <c r="A448" s="14" t="s">
        <v>579</v>
      </c>
      <c r="B448" s="14" t="s">
        <v>580</v>
      </c>
      <c r="C448" s="14" t="s">
        <v>59</v>
      </c>
      <c r="D448" s="15">
        <v>24</v>
      </c>
      <c r="E448" s="16"/>
      <c r="F448" s="16">
        <f t="shared" si="76"/>
        <v>0</v>
      </c>
      <c r="G448" s="16"/>
      <c r="H448" s="16">
        <f t="shared" si="77"/>
        <v>0</v>
      </c>
      <c r="I448" s="16"/>
      <c r="J448" s="16">
        <f t="shared" si="78"/>
        <v>0</v>
      </c>
      <c r="K448" s="16">
        <f t="shared" si="79"/>
        <v>0</v>
      </c>
      <c r="L448" s="16">
        <f t="shared" si="80"/>
        <v>0</v>
      </c>
      <c r="M448" s="14"/>
      <c r="N448" s="2" t="s">
        <v>581</v>
      </c>
      <c r="O448" s="2" t="s">
        <v>53</v>
      </c>
      <c r="P448" s="2" t="s">
        <v>53</v>
      </c>
      <c r="Q448" s="2" t="s">
        <v>823</v>
      </c>
      <c r="R448" s="2" t="s">
        <v>61</v>
      </c>
      <c r="S448" s="2" t="s">
        <v>62</v>
      </c>
      <c r="T448" s="2" t="s">
        <v>62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53</v>
      </c>
      <c r="AS448" s="2" t="s">
        <v>53</v>
      </c>
      <c r="AT448" s="3"/>
      <c r="AU448" s="2" t="s">
        <v>824</v>
      </c>
      <c r="AV448" s="3">
        <v>413</v>
      </c>
    </row>
    <row r="449" spans="1:48" ht="30" customHeight="1" x14ac:dyDescent="0.3">
      <c r="A449" s="14" t="s">
        <v>583</v>
      </c>
      <c r="B449" s="14" t="s">
        <v>584</v>
      </c>
      <c r="C449" s="14" t="s">
        <v>59</v>
      </c>
      <c r="D449" s="15">
        <v>24</v>
      </c>
      <c r="E449" s="16"/>
      <c r="F449" s="16">
        <f t="shared" si="76"/>
        <v>0</v>
      </c>
      <c r="G449" s="16"/>
      <c r="H449" s="16">
        <f t="shared" si="77"/>
        <v>0</v>
      </c>
      <c r="I449" s="16"/>
      <c r="J449" s="16">
        <f t="shared" si="78"/>
        <v>0</v>
      </c>
      <c r="K449" s="16">
        <f t="shared" si="79"/>
        <v>0</v>
      </c>
      <c r="L449" s="16">
        <f t="shared" si="80"/>
        <v>0</v>
      </c>
      <c r="M449" s="14"/>
      <c r="N449" s="2" t="s">
        <v>585</v>
      </c>
      <c r="O449" s="2" t="s">
        <v>53</v>
      </c>
      <c r="P449" s="2" t="s">
        <v>53</v>
      </c>
      <c r="Q449" s="2" t="s">
        <v>823</v>
      </c>
      <c r="R449" s="2" t="s">
        <v>61</v>
      </c>
      <c r="S449" s="2" t="s">
        <v>62</v>
      </c>
      <c r="T449" s="2" t="s">
        <v>62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53</v>
      </c>
      <c r="AS449" s="2" t="s">
        <v>53</v>
      </c>
      <c r="AT449" s="3"/>
      <c r="AU449" s="2" t="s">
        <v>825</v>
      </c>
      <c r="AV449" s="3">
        <v>414</v>
      </c>
    </row>
    <row r="450" spans="1:48" ht="30" customHeight="1" x14ac:dyDescent="0.3">
      <c r="A450" s="14" t="s">
        <v>587</v>
      </c>
      <c r="B450" s="14" t="s">
        <v>588</v>
      </c>
      <c r="C450" s="14" t="s">
        <v>176</v>
      </c>
      <c r="D450" s="15">
        <v>1.1000000000000001</v>
      </c>
      <c r="E450" s="16"/>
      <c r="F450" s="16">
        <f t="shared" si="76"/>
        <v>0</v>
      </c>
      <c r="G450" s="16"/>
      <c r="H450" s="16">
        <f t="shared" si="77"/>
        <v>0</v>
      </c>
      <c r="I450" s="16"/>
      <c r="J450" s="16">
        <f t="shared" si="78"/>
        <v>0</v>
      </c>
      <c r="K450" s="16">
        <f t="shared" si="79"/>
        <v>0</v>
      </c>
      <c r="L450" s="16">
        <f t="shared" si="80"/>
        <v>0</v>
      </c>
      <c r="M450" s="14"/>
      <c r="N450" s="2" t="s">
        <v>589</v>
      </c>
      <c r="O450" s="2" t="s">
        <v>53</v>
      </c>
      <c r="P450" s="2" t="s">
        <v>53</v>
      </c>
      <c r="Q450" s="2" t="s">
        <v>823</v>
      </c>
      <c r="R450" s="2" t="s">
        <v>61</v>
      </c>
      <c r="S450" s="2" t="s">
        <v>62</v>
      </c>
      <c r="T450" s="2" t="s">
        <v>62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53</v>
      </c>
      <c r="AS450" s="2" t="s">
        <v>53</v>
      </c>
      <c r="AT450" s="3"/>
      <c r="AU450" s="2" t="s">
        <v>826</v>
      </c>
      <c r="AV450" s="3">
        <v>415</v>
      </c>
    </row>
    <row r="451" spans="1:48" ht="30" customHeight="1" x14ac:dyDescent="0.3">
      <c r="A451" s="14" t="s">
        <v>295</v>
      </c>
      <c r="B451" s="14" t="s">
        <v>53</v>
      </c>
      <c r="C451" s="14" t="s">
        <v>53</v>
      </c>
      <c r="D451" s="15"/>
      <c r="E451" s="16"/>
      <c r="F451" s="16">
        <f t="shared" si="76"/>
        <v>0</v>
      </c>
      <c r="G451" s="16"/>
      <c r="H451" s="16">
        <f t="shared" si="77"/>
        <v>0</v>
      </c>
      <c r="I451" s="16"/>
      <c r="J451" s="16">
        <f t="shared" si="78"/>
        <v>0</v>
      </c>
      <c r="K451" s="16">
        <f t="shared" si="79"/>
        <v>0</v>
      </c>
      <c r="L451" s="16">
        <f t="shared" si="80"/>
        <v>0</v>
      </c>
      <c r="M451" s="14"/>
      <c r="N451" s="2" t="s">
        <v>53</v>
      </c>
      <c r="O451" s="2" t="s">
        <v>53</v>
      </c>
      <c r="P451" s="2" t="s">
        <v>53</v>
      </c>
      <c r="Q451" s="2" t="s">
        <v>823</v>
      </c>
      <c r="R451" s="2" t="s">
        <v>62</v>
      </c>
      <c r="S451" s="2" t="s">
        <v>62</v>
      </c>
      <c r="T451" s="2" t="s">
        <v>62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53</v>
      </c>
      <c r="AS451" s="2" t="s">
        <v>53</v>
      </c>
      <c r="AT451" s="3"/>
      <c r="AU451" s="2" t="s">
        <v>823</v>
      </c>
      <c r="AV451" s="3">
        <v>416</v>
      </c>
    </row>
    <row r="452" spans="1:48" ht="30" customHeight="1" x14ac:dyDescent="0.3">
      <c r="A452" s="14" t="s">
        <v>179</v>
      </c>
      <c r="B452" s="14" t="s">
        <v>592</v>
      </c>
      <c r="C452" s="14" t="s">
        <v>59</v>
      </c>
      <c r="D452" s="15">
        <v>13.3</v>
      </c>
      <c r="E452" s="16"/>
      <c r="F452" s="16">
        <f t="shared" si="76"/>
        <v>0</v>
      </c>
      <c r="G452" s="16"/>
      <c r="H452" s="16">
        <f t="shared" si="77"/>
        <v>0</v>
      </c>
      <c r="I452" s="16"/>
      <c r="J452" s="16">
        <f t="shared" si="78"/>
        <v>0</v>
      </c>
      <c r="K452" s="16">
        <f t="shared" si="79"/>
        <v>0</v>
      </c>
      <c r="L452" s="16">
        <f t="shared" si="80"/>
        <v>0</v>
      </c>
      <c r="M452" s="14"/>
      <c r="N452" s="2" t="s">
        <v>593</v>
      </c>
      <c r="O452" s="2" t="s">
        <v>53</v>
      </c>
      <c r="P452" s="2" t="s">
        <v>53</v>
      </c>
      <c r="Q452" s="2" t="s">
        <v>823</v>
      </c>
      <c r="R452" s="2" t="s">
        <v>61</v>
      </c>
      <c r="S452" s="2" t="s">
        <v>62</v>
      </c>
      <c r="T452" s="2" t="s">
        <v>62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53</v>
      </c>
      <c r="AS452" s="2" t="s">
        <v>53</v>
      </c>
      <c r="AT452" s="3"/>
      <c r="AU452" s="2" t="s">
        <v>827</v>
      </c>
      <c r="AV452" s="3">
        <v>417</v>
      </c>
    </row>
    <row r="453" spans="1:48" ht="30" customHeight="1" x14ac:dyDescent="0.3">
      <c r="A453" s="14" t="s">
        <v>183</v>
      </c>
      <c r="B453" s="14" t="s">
        <v>184</v>
      </c>
      <c r="C453" s="14" t="s">
        <v>59</v>
      </c>
      <c r="D453" s="15">
        <v>13.3</v>
      </c>
      <c r="E453" s="16"/>
      <c r="F453" s="16">
        <f t="shared" si="76"/>
        <v>0</v>
      </c>
      <c r="G453" s="16"/>
      <c r="H453" s="16">
        <f t="shared" si="77"/>
        <v>0</v>
      </c>
      <c r="I453" s="16"/>
      <c r="J453" s="16">
        <f t="shared" si="78"/>
        <v>0</v>
      </c>
      <c r="K453" s="16">
        <f t="shared" si="79"/>
        <v>0</v>
      </c>
      <c r="L453" s="16">
        <f t="shared" si="80"/>
        <v>0</v>
      </c>
      <c r="M453" s="14"/>
      <c r="N453" s="2" t="s">
        <v>185</v>
      </c>
      <c r="O453" s="2" t="s">
        <v>53</v>
      </c>
      <c r="P453" s="2" t="s">
        <v>53</v>
      </c>
      <c r="Q453" s="2" t="s">
        <v>823</v>
      </c>
      <c r="R453" s="2" t="s">
        <v>61</v>
      </c>
      <c r="S453" s="2" t="s">
        <v>62</v>
      </c>
      <c r="T453" s="2" t="s">
        <v>62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2" t="s">
        <v>53</v>
      </c>
      <c r="AS453" s="2" t="s">
        <v>53</v>
      </c>
      <c r="AT453" s="3"/>
      <c r="AU453" s="2" t="s">
        <v>828</v>
      </c>
      <c r="AV453" s="3">
        <v>418</v>
      </c>
    </row>
    <row r="454" spans="1:48" ht="30" customHeight="1" x14ac:dyDescent="0.3">
      <c r="A454" s="14" t="s">
        <v>187</v>
      </c>
      <c r="B454" s="14" t="s">
        <v>355</v>
      </c>
      <c r="C454" s="14" t="s">
        <v>59</v>
      </c>
      <c r="D454" s="15">
        <v>13.3</v>
      </c>
      <c r="E454" s="16"/>
      <c r="F454" s="16">
        <f t="shared" si="76"/>
        <v>0</v>
      </c>
      <c r="G454" s="16"/>
      <c r="H454" s="16">
        <f t="shared" si="77"/>
        <v>0</v>
      </c>
      <c r="I454" s="16"/>
      <c r="J454" s="16">
        <f t="shared" si="78"/>
        <v>0</v>
      </c>
      <c r="K454" s="16">
        <f t="shared" si="79"/>
        <v>0</v>
      </c>
      <c r="L454" s="16">
        <f t="shared" si="80"/>
        <v>0</v>
      </c>
      <c r="M454" s="14"/>
      <c r="N454" s="2" t="s">
        <v>356</v>
      </c>
      <c r="O454" s="2" t="s">
        <v>53</v>
      </c>
      <c r="P454" s="2" t="s">
        <v>53</v>
      </c>
      <c r="Q454" s="2" t="s">
        <v>823</v>
      </c>
      <c r="R454" s="2" t="s">
        <v>61</v>
      </c>
      <c r="S454" s="2" t="s">
        <v>62</v>
      </c>
      <c r="T454" s="2" t="s">
        <v>62</v>
      </c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2" t="s">
        <v>53</v>
      </c>
      <c r="AS454" s="2" t="s">
        <v>53</v>
      </c>
      <c r="AT454" s="3"/>
      <c r="AU454" s="2" t="s">
        <v>829</v>
      </c>
      <c r="AV454" s="3">
        <v>419</v>
      </c>
    </row>
    <row r="455" spans="1:48" ht="30" customHeight="1" x14ac:dyDescent="0.3">
      <c r="A455" s="14" t="s">
        <v>680</v>
      </c>
      <c r="B455" s="14" t="s">
        <v>681</v>
      </c>
      <c r="C455" s="14" t="s">
        <v>59</v>
      </c>
      <c r="D455" s="15">
        <v>5.7</v>
      </c>
      <c r="E455" s="16"/>
      <c r="F455" s="16">
        <f t="shared" si="76"/>
        <v>0</v>
      </c>
      <c r="G455" s="16"/>
      <c r="H455" s="16">
        <f t="shared" si="77"/>
        <v>0</v>
      </c>
      <c r="I455" s="16"/>
      <c r="J455" s="16">
        <f t="shared" si="78"/>
        <v>0</v>
      </c>
      <c r="K455" s="16">
        <f t="shared" si="79"/>
        <v>0</v>
      </c>
      <c r="L455" s="16">
        <f t="shared" si="80"/>
        <v>0</v>
      </c>
      <c r="M455" s="14"/>
      <c r="N455" s="2" t="s">
        <v>682</v>
      </c>
      <c r="O455" s="2" t="s">
        <v>53</v>
      </c>
      <c r="P455" s="2" t="s">
        <v>53</v>
      </c>
      <c r="Q455" s="2" t="s">
        <v>823</v>
      </c>
      <c r="R455" s="2" t="s">
        <v>61</v>
      </c>
      <c r="S455" s="2" t="s">
        <v>62</v>
      </c>
      <c r="T455" s="2" t="s">
        <v>62</v>
      </c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2" t="s">
        <v>53</v>
      </c>
      <c r="AS455" s="2" t="s">
        <v>53</v>
      </c>
      <c r="AT455" s="3"/>
      <c r="AU455" s="2" t="s">
        <v>830</v>
      </c>
      <c r="AV455" s="3">
        <v>420</v>
      </c>
    </row>
    <row r="456" spans="1:48" ht="30" customHeight="1" x14ac:dyDescent="0.3">
      <c r="A456" s="14" t="s">
        <v>587</v>
      </c>
      <c r="B456" s="14" t="s">
        <v>622</v>
      </c>
      <c r="C456" s="14" t="s">
        <v>176</v>
      </c>
      <c r="D456" s="15">
        <v>7.4</v>
      </c>
      <c r="E456" s="16"/>
      <c r="F456" s="16">
        <f t="shared" si="76"/>
        <v>0</v>
      </c>
      <c r="G456" s="16"/>
      <c r="H456" s="16">
        <f t="shared" si="77"/>
        <v>0</v>
      </c>
      <c r="I456" s="16"/>
      <c r="J456" s="16">
        <f t="shared" si="78"/>
        <v>0</v>
      </c>
      <c r="K456" s="16">
        <f t="shared" si="79"/>
        <v>0</v>
      </c>
      <c r="L456" s="16">
        <f t="shared" si="80"/>
        <v>0</v>
      </c>
      <c r="M456" s="14"/>
      <c r="N456" s="2" t="s">
        <v>623</v>
      </c>
      <c r="O456" s="2" t="s">
        <v>53</v>
      </c>
      <c r="P456" s="2" t="s">
        <v>53</v>
      </c>
      <c r="Q456" s="2" t="s">
        <v>823</v>
      </c>
      <c r="R456" s="2" t="s">
        <v>61</v>
      </c>
      <c r="S456" s="2" t="s">
        <v>62</v>
      </c>
      <c r="T456" s="2" t="s">
        <v>62</v>
      </c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2" t="s">
        <v>53</v>
      </c>
      <c r="AS456" s="2" t="s">
        <v>53</v>
      </c>
      <c r="AT456" s="3"/>
      <c r="AU456" s="2" t="s">
        <v>831</v>
      </c>
      <c r="AV456" s="3">
        <v>421</v>
      </c>
    </row>
    <row r="457" spans="1:48" ht="30" customHeight="1" x14ac:dyDescent="0.3">
      <c r="A457" s="14" t="s">
        <v>685</v>
      </c>
      <c r="B457" s="14" t="s">
        <v>53</v>
      </c>
      <c r="C457" s="14" t="s">
        <v>176</v>
      </c>
      <c r="D457" s="15">
        <v>0.6</v>
      </c>
      <c r="E457" s="16"/>
      <c r="F457" s="16">
        <f t="shared" si="76"/>
        <v>0</v>
      </c>
      <c r="G457" s="16"/>
      <c r="H457" s="16">
        <f t="shared" si="77"/>
        <v>0</v>
      </c>
      <c r="I457" s="16"/>
      <c r="J457" s="16">
        <f t="shared" si="78"/>
        <v>0</v>
      </c>
      <c r="K457" s="16">
        <f t="shared" si="79"/>
        <v>0</v>
      </c>
      <c r="L457" s="16">
        <f t="shared" si="80"/>
        <v>0</v>
      </c>
      <c r="M457" s="14"/>
      <c r="N457" s="2" t="s">
        <v>686</v>
      </c>
      <c r="O457" s="2" t="s">
        <v>53</v>
      </c>
      <c r="P457" s="2" t="s">
        <v>53</v>
      </c>
      <c r="Q457" s="2" t="s">
        <v>823</v>
      </c>
      <c r="R457" s="2" t="s">
        <v>61</v>
      </c>
      <c r="S457" s="2" t="s">
        <v>62</v>
      </c>
      <c r="T457" s="2" t="s">
        <v>62</v>
      </c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2" t="s">
        <v>53</v>
      </c>
      <c r="AS457" s="2" t="s">
        <v>53</v>
      </c>
      <c r="AT457" s="3"/>
      <c r="AU457" s="2" t="s">
        <v>832</v>
      </c>
      <c r="AV457" s="3">
        <v>422</v>
      </c>
    </row>
    <row r="458" spans="1:48" ht="30" customHeight="1" x14ac:dyDescent="0.3">
      <c r="A458" s="14" t="s">
        <v>619</v>
      </c>
      <c r="B458" s="14" t="s">
        <v>53</v>
      </c>
      <c r="C458" s="14" t="s">
        <v>59</v>
      </c>
      <c r="D458" s="15">
        <v>3.4</v>
      </c>
      <c r="E458" s="16"/>
      <c r="F458" s="16">
        <f t="shared" si="76"/>
        <v>0</v>
      </c>
      <c r="G458" s="16"/>
      <c r="H458" s="16">
        <f t="shared" si="77"/>
        <v>0</v>
      </c>
      <c r="I458" s="16"/>
      <c r="J458" s="16">
        <f t="shared" si="78"/>
        <v>0</v>
      </c>
      <c r="K458" s="16">
        <f t="shared" si="79"/>
        <v>0</v>
      </c>
      <c r="L458" s="16">
        <f t="shared" si="80"/>
        <v>0</v>
      </c>
      <c r="M458" s="14"/>
      <c r="N458" s="2" t="s">
        <v>620</v>
      </c>
      <c r="O458" s="2" t="s">
        <v>53</v>
      </c>
      <c r="P458" s="2" t="s">
        <v>53</v>
      </c>
      <c r="Q458" s="2" t="s">
        <v>823</v>
      </c>
      <c r="R458" s="2" t="s">
        <v>61</v>
      </c>
      <c r="S458" s="2" t="s">
        <v>62</v>
      </c>
      <c r="T458" s="2" t="s">
        <v>62</v>
      </c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2" t="s">
        <v>53</v>
      </c>
      <c r="AS458" s="2" t="s">
        <v>53</v>
      </c>
      <c r="AT458" s="3"/>
      <c r="AU458" s="2" t="s">
        <v>833</v>
      </c>
      <c r="AV458" s="3">
        <v>423</v>
      </c>
    </row>
    <row r="459" spans="1:48" ht="30" customHeight="1" x14ac:dyDescent="0.3">
      <c r="A459" s="14" t="s">
        <v>335</v>
      </c>
      <c r="B459" s="14" t="s">
        <v>336</v>
      </c>
      <c r="C459" s="14" t="s">
        <v>59</v>
      </c>
      <c r="D459" s="15">
        <v>34.299999999999997</v>
      </c>
      <c r="E459" s="16"/>
      <c r="F459" s="16">
        <f t="shared" si="76"/>
        <v>0</v>
      </c>
      <c r="G459" s="16"/>
      <c r="H459" s="16">
        <f t="shared" si="77"/>
        <v>0</v>
      </c>
      <c r="I459" s="16"/>
      <c r="J459" s="16">
        <f t="shared" si="78"/>
        <v>0</v>
      </c>
      <c r="K459" s="16">
        <f t="shared" si="79"/>
        <v>0</v>
      </c>
      <c r="L459" s="16">
        <f t="shared" si="80"/>
        <v>0</v>
      </c>
      <c r="M459" s="14"/>
      <c r="N459" s="2" t="s">
        <v>337</v>
      </c>
      <c r="O459" s="2" t="s">
        <v>53</v>
      </c>
      <c r="P459" s="2" t="s">
        <v>53</v>
      </c>
      <c r="Q459" s="2" t="s">
        <v>823</v>
      </c>
      <c r="R459" s="2" t="s">
        <v>61</v>
      </c>
      <c r="S459" s="2" t="s">
        <v>62</v>
      </c>
      <c r="T459" s="2" t="s">
        <v>62</v>
      </c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2" t="s">
        <v>53</v>
      </c>
      <c r="AS459" s="2" t="s">
        <v>53</v>
      </c>
      <c r="AT459" s="3"/>
      <c r="AU459" s="2" t="s">
        <v>834</v>
      </c>
      <c r="AV459" s="3">
        <v>424</v>
      </c>
    </row>
    <row r="460" spans="1:48" ht="30" customHeight="1" x14ac:dyDescent="0.3">
      <c r="A460" s="14" t="s">
        <v>339</v>
      </c>
      <c r="B460" s="14" t="s">
        <v>336</v>
      </c>
      <c r="C460" s="14" t="s">
        <v>59</v>
      </c>
      <c r="D460" s="15">
        <v>34.299999999999997</v>
      </c>
      <c r="E460" s="16"/>
      <c r="F460" s="16">
        <f t="shared" si="76"/>
        <v>0</v>
      </c>
      <c r="G460" s="16"/>
      <c r="H460" s="16">
        <f t="shared" si="77"/>
        <v>0</v>
      </c>
      <c r="I460" s="16"/>
      <c r="J460" s="16">
        <f t="shared" si="78"/>
        <v>0</v>
      </c>
      <c r="K460" s="16">
        <f t="shared" si="79"/>
        <v>0</v>
      </c>
      <c r="L460" s="16">
        <f t="shared" si="80"/>
        <v>0</v>
      </c>
      <c r="M460" s="14"/>
      <c r="N460" s="2" t="s">
        <v>340</v>
      </c>
      <c r="O460" s="2" t="s">
        <v>53</v>
      </c>
      <c r="P460" s="2" t="s">
        <v>53</v>
      </c>
      <c r="Q460" s="2" t="s">
        <v>823</v>
      </c>
      <c r="R460" s="2" t="s">
        <v>61</v>
      </c>
      <c r="S460" s="2" t="s">
        <v>62</v>
      </c>
      <c r="T460" s="2" t="s">
        <v>62</v>
      </c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2" t="s">
        <v>53</v>
      </c>
      <c r="AS460" s="2" t="s">
        <v>53</v>
      </c>
      <c r="AT460" s="3"/>
      <c r="AU460" s="2" t="s">
        <v>835</v>
      </c>
      <c r="AV460" s="3">
        <v>425</v>
      </c>
    </row>
    <row r="461" spans="1:48" ht="30" customHeight="1" x14ac:dyDescent="0.3">
      <c r="A461" s="14" t="s">
        <v>611</v>
      </c>
      <c r="B461" s="14" t="s">
        <v>612</v>
      </c>
      <c r="C461" s="14" t="s">
        <v>176</v>
      </c>
      <c r="D461" s="15">
        <v>16.7</v>
      </c>
      <c r="E461" s="16"/>
      <c r="F461" s="16">
        <f t="shared" si="76"/>
        <v>0</v>
      </c>
      <c r="G461" s="16"/>
      <c r="H461" s="16">
        <f t="shared" si="77"/>
        <v>0</v>
      </c>
      <c r="I461" s="16"/>
      <c r="J461" s="16">
        <f t="shared" si="78"/>
        <v>0</v>
      </c>
      <c r="K461" s="16">
        <f t="shared" si="79"/>
        <v>0</v>
      </c>
      <c r="L461" s="16">
        <f t="shared" si="80"/>
        <v>0</v>
      </c>
      <c r="M461" s="14"/>
      <c r="N461" s="2" t="s">
        <v>613</v>
      </c>
      <c r="O461" s="2" t="s">
        <v>53</v>
      </c>
      <c r="P461" s="2" t="s">
        <v>53</v>
      </c>
      <c r="Q461" s="2" t="s">
        <v>823</v>
      </c>
      <c r="R461" s="2" t="s">
        <v>61</v>
      </c>
      <c r="S461" s="2" t="s">
        <v>62</v>
      </c>
      <c r="T461" s="2" t="s">
        <v>62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53</v>
      </c>
      <c r="AS461" s="2" t="s">
        <v>53</v>
      </c>
      <c r="AT461" s="3"/>
      <c r="AU461" s="2" t="s">
        <v>836</v>
      </c>
      <c r="AV461" s="3">
        <v>426</v>
      </c>
    </row>
    <row r="462" spans="1:48" ht="30" customHeight="1" x14ac:dyDescent="0.3">
      <c r="A462" s="14" t="s">
        <v>465</v>
      </c>
      <c r="B462" s="14" t="s">
        <v>53</v>
      </c>
      <c r="C462" s="14" t="s">
        <v>53</v>
      </c>
      <c r="D462" s="15"/>
      <c r="E462" s="16"/>
      <c r="F462" s="16">
        <f t="shared" si="76"/>
        <v>0</v>
      </c>
      <c r="G462" s="16"/>
      <c r="H462" s="16">
        <f t="shared" si="77"/>
        <v>0</v>
      </c>
      <c r="I462" s="16"/>
      <c r="J462" s="16">
        <f t="shared" si="78"/>
        <v>0</v>
      </c>
      <c r="K462" s="16">
        <f t="shared" si="79"/>
        <v>0</v>
      </c>
      <c r="L462" s="16">
        <f t="shared" si="80"/>
        <v>0</v>
      </c>
      <c r="M462" s="14"/>
      <c r="N462" s="2" t="s">
        <v>53</v>
      </c>
      <c r="O462" s="2" t="s">
        <v>53</v>
      </c>
      <c r="P462" s="2" t="s">
        <v>53</v>
      </c>
      <c r="Q462" s="2" t="s">
        <v>823</v>
      </c>
      <c r="R462" s="2" t="s">
        <v>62</v>
      </c>
      <c r="S462" s="2" t="s">
        <v>62</v>
      </c>
      <c r="T462" s="2" t="s">
        <v>62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53</v>
      </c>
      <c r="AS462" s="2" t="s">
        <v>53</v>
      </c>
      <c r="AT462" s="3"/>
      <c r="AU462" s="2" t="s">
        <v>823</v>
      </c>
      <c r="AV462" s="3">
        <v>427</v>
      </c>
    </row>
    <row r="463" spans="1:48" ht="30" customHeight="1" x14ac:dyDescent="0.3">
      <c r="A463" s="14" t="s">
        <v>475</v>
      </c>
      <c r="B463" s="14" t="s">
        <v>635</v>
      </c>
      <c r="C463" s="14" t="s">
        <v>59</v>
      </c>
      <c r="D463" s="15">
        <v>23.9</v>
      </c>
      <c r="E463" s="16"/>
      <c r="F463" s="16">
        <f t="shared" si="76"/>
        <v>0</v>
      </c>
      <c r="G463" s="16"/>
      <c r="H463" s="16">
        <f t="shared" si="77"/>
        <v>0</v>
      </c>
      <c r="I463" s="16"/>
      <c r="J463" s="16">
        <f t="shared" si="78"/>
        <v>0</v>
      </c>
      <c r="K463" s="16">
        <f t="shared" si="79"/>
        <v>0</v>
      </c>
      <c r="L463" s="16">
        <f t="shared" si="80"/>
        <v>0</v>
      </c>
      <c r="M463" s="14"/>
      <c r="N463" s="2" t="s">
        <v>636</v>
      </c>
      <c r="O463" s="2" t="s">
        <v>53</v>
      </c>
      <c r="P463" s="2" t="s">
        <v>53</v>
      </c>
      <c r="Q463" s="2" t="s">
        <v>823</v>
      </c>
      <c r="R463" s="2" t="s">
        <v>61</v>
      </c>
      <c r="S463" s="2" t="s">
        <v>62</v>
      </c>
      <c r="T463" s="2" t="s">
        <v>62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53</v>
      </c>
      <c r="AS463" s="2" t="s">
        <v>53</v>
      </c>
      <c r="AT463" s="3"/>
      <c r="AU463" s="2" t="s">
        <v>837</v>
      </c>
      <c r="AV463" s="3">
        <v>428</v>
      </c>
    </row>
    <row r="464" spans="1:48" ht="30" customHeight="1" x14ac:dyDescent="0.3">
      <c r="A464" s="14" t="s">
        <v>638</v>
      </c>
      <c r="B464" s="14" t="s">
        <v>639</v>
      </c>
      <c r="C464" s="14" t="s">
        <v>59</v>
      </c>
      <c r="D464" s="15">
        <v>23.9</v>
      </c>
      <c r="E464" s="16"/>
      <c r="F464" s="16">
        <f t="shared" si="76"/>
        <v>0</v>
      </c>
      <c r="G464" s="16"/>
      <c r="H464" s="16">
        <f t="shared" si="77"/>
        <v>0</v>
      </c>
      <c r="I464" s="16"/>
      <c r="J464" s="16">
        <f t="shared" si="78"/>
        <v>0</v>
      </c>
      <c r="K464" s="16">
        <f t="shared" si="79"/>
        <v>0</v>
      </c>
      <c r="L464" s="16">
        <f t="shared" si="80"/>
        <v>0</v>
      </c>
      <c r="M464" s="14"/>
      <c r="N464" s="2" t="s">
        <v>640</v>
      </c>
      <c r="O464" s="2" t="s">
        <v>53</v>
      </c>
      <c r="P464" s="2" t="s">
        <v>53</v>
      </c>
      <c r="Q464" s="2" t="s">
        <v>823</v>
      </c>
      <c r="R464" s="2" t="s">
        <v>61</v>
      </c>
      <c r="S464" s="2" t="s">
        <v>62</v>
      </c>
      <c r="T464" s="2" t="s">
        <v>62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53</v>
      </c>
      <c r="AS464" s="2" t="s">
        <v>53</v>
      </c>
      <c r="AT464" s="3"/>
      <c r="AU464" s="2" t="s">
        <v>838</v>
      </c>
      <c r="AV464" s="3">
        <v>429</v>
      </c>
    </row>
    <row r="465" spans="1:48" ht="30" customHeight="1" x14ac:dyDescent="0.3">
      <c r="A465" s="14" t="s">
        <v>532</v>
      </c>
      <c r="B465" s="14" t="s">
        <v>644</v>
      </c>
      <c r="C465" s="14" t="s">
        <v>176</v>
      </c>
      <c r="D465" s="15">
        <v>20.3</v>
      </c>
      <c r="E465" s="16"/>
      <c r="F465" s="16">
        <f t="shared" si="76"/>
        <v>0</v>
      </c>
      <c r="G465" s="16"/>
      <c r="H465" s="16">
        <f t="shared" si="77"/>
        <v>0</v>
      </c>
      <c r="I465" s="16"/>
      <c r="J465" s="16">
        <f t="shared" si="78"/>
        <v>0</v>
      </c>
      <c r="K465" s="16">
        <f t="shared" si="79"/>
        <v>0</v>
      </c>
      <c r="L465" s="16">
        <f t="shared" si="80"/>
        <v>0</v>
      </c>
      <c r="M465" s="14"/>
      <c r="N465" s="2" t="s">
        <v>645</v>
      </c>
      <c r="O465" s="2" t="s">
        <v>53</v>
      </c>
      <c r="P465" s="2" t="s">
        <v>53</v>
      </c>
      <c r="Q465" s="2" t="s">
        <v>823</v>
      </c>
      <c r="R465" s="2" t="s">
        <v>61</v>
      </c>
      <c r="S465" s="2" t="s">
        <v>62</v>
      </c>
      <c r="T465" s="2" t="s">
        <v>62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53</v>
      </c>
      <c r="AS465" s="2" t="s">
        <v>53</v>
      </c>
      <c r="AT465" s="3"/>
      <c r="AU465" s="2" t="s">
        <v>839</v>
      </c>
      <c r="AV465" s="3">
        <v>430</v>
      </c>
    </row>
    <row r="466" spans="1:48" ht="30" customHeight="1" x14ac:dyDescent="0.3">
      <c r="A466" s="15"/>
      <c r="B466" s="15"/>
      <c r="C466" s="15"/>
      <c r="D466" s="15"/>
      <c r="E466" s="16"/>
      <c r="F466" s="16"/>
      <c r="G466" s="16"/>
      <c r="H466" s="16"/>
      <c r="I466" s="16"/>
      <c r="J466" s="16"/>
      <c r="K466" s="16"/>
      <c r="L466" s="16"/>
      <c r="M466" s="15"/>
      <c r="Q466" s="1" t="s">
        <v>823</v>
      </c>
    </row>
    <row r="467" spans="1:48" ht="30" customHeight="1" x14ac:dyDescent="0.3">
      <c r="A467" s="14" t="s">
        <v>80</v>
      </c>
      <c r="B467" s="15"/>
      <c r="C467" s="15"/>
      <c r="D467" s="15"/>
      <c r="E467" s="16"/>
      <c r="F467" s="16">
        <f>SUMIF(Q447:Q466,"010213",F447:F466)</f>
        <v>0</v>
      </c>
      <c r="G467" s="16"/>
      <c r="H467" s="16">
        <f>SUMIF(Q447:Q466,"010213",H447:H466)</f>
        <v>0</v>
      </c>
      <c r="I467" s="16"/>
      <c r="J467" s="16">
        <f>SUMIF(Q447:Q466,"010213",J447:J466)</f>
        <v>0</v>
      </c>
      <c r="K467" s="16"/>
      <c r="L467" s="16">
        <f>SUMIF(Q447:Q466,"010213",L447:L466)</f>
        <v>0</v>
      </c>
      <c r="M467" s="15"/>
      <c r="N467" t="s">
        <v>81</v>
      </c>
    </row>
    <row r="468" spans="1:48" ht="30" customHeight="1" x14ac:dyDescent="0.3">
      <c r="A468" s="14" t="s">
        <v>840</v>
      </c>
      <c r="B468" s="14" t="s">
        <v>53</v>
      </c>
      <c r="C468" s="15"/>
      <c r="D468" s="15"/>
      <c r="E468" s="16"/>
      <c r="F468" s="16"/>
      <c r="G468" s="16"/>
      <c r="H468" s="16"/>
      <c r="I468" s="16"/>
      <c r="J468" s="16"/>
      <c r="K468" s="16"/>
      <c r="L468" s="16"/>
      <c r="M468" s="15"/>
      <c r="N468" s="3"/>
      <c r="O468" s="3"/>
      <c r="P468" s="3"/>
      <c r="Q468" s="2" t="s">
        <v>841</v>
      </c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</row>
    <row r="469" spans="1:48" ht="30" customHeight="1" x14ac:dyDescent="0.3">
      <c r="A469" s="14" t="s">
        <v>153</v>
      </c>
      <c r="B469" s="14" t="s">
        <v>53</v>
      </c>
      <c r="C469" s="14" t="s">
        <v>53</v>
      </c>
      <c r="D469" s="15"/>
      <c r="E469" s="16"/>
      <c r="F469" s="16">
        <f t="shared" ref="F469:F487" si="81">TRUNC(E469*D469, 0)</f>
        <v>0</v>
      </c>
      <c r="G469" s="16"/>
      <c r="H469" s="16">
        <f t="shared" ref="H469:H487" si="82">TRUNC(G469*D469, 0)</f>
        <v>0</v>
      </c>
      <c r="I469" s="16"/>
      <c r="J469" s="16">
        <f t="shared" ref="J469:J487" si="83">TRUNC(I469*D469, 0)</f>
        <v>0</v>
      </c>
      <c r="K469" s="16">
        <f t="shared" ref="K469:K487" si="84">TRUNC(E469+G469+I469, 0)</f>
        <v>0</v>
      </c>
      <c r="L469" s="16">
        <f t="shared" ref="L469:L487" si="85">TRUNC(F469+H469+J469, 0)</f>
        <v>0</v>
      </c>
      <c r="M469" s="14"/>
      <c r="N469" s="2" t="s">
        <v>53</v>
      </c>
      <c r="O469" s="2" t="s">
        <v>53</v>
      </c>
      <c r="P469" s="2" t="s">
        <v>53</v>
      </c>
      <c r="Q469" s="2" t="s">
        <v>841</v>
      </c>
      <c r="R469" s="2" t="s">
        <v>62</v>
      </c>
      <c r="S469" s="2" t="s">
        <v>62</v>
      </c>
      <c r="T469" s="2" t="s">
        <v>62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53</v>
      </c>
      <c r="AS469" s="2" t="s">
        <v>53</v>
      </c>
      <c r="AT469" s="3"/>
      <c r="AU469" s="2" t="s">
        <v>841</v>
      </c>
      <c r="AV469" s="3">
        <v>432</v>
      </c>
    </row>
    <row r="470" spans="1:48" ht="30" customHeight="1" x14ac:dyDescent="0.3">
      <c r="A470" s="14" t="s">
        <v>579</v>
      </c>
      <c r="B470" s="14" t="s">
        <v>580</v>
      </c>
      <c r="C470" s="14" t="s">
        <v>59</v>
      </c>
      <c r="D470" s="15">
        <v>50.5</v>
      </c>
      <c r="E470" s="16"/>
      <c r="F470" s="16">
        <f t="shared" si="81"/>
        <v>0</v>
      </c>
      <c r="G470" s="16"/>
      <c r="H470" s="16">
        <f t="shared" si="82"/>
        <v>0</v>
      </c>
      <c r="I470" s="16"/>
      <c r="J470" s="16">
        <f t="shared" si="83"/>
        <v>0</v>
      </c>
      <c r="K470" s="16">
        <f t="shared" si="84"/>
        <v>0</v>
      </c>
      <c r="L470" s="16">
        <f t="shared" si="85"/>
        <v>0</v>
      </c>
      <c r="M470" s="14"/>
      <c r="N470" s="2" t="s">
        <v>581</v>
      </c>
      <c r="O470" s="2" t="s">
        <v>53</v>
      </c>
      <c r="P470" s="2" t="s">
        <v>53</v>
      </c>
      <c r="Q470" s="2" t="s">
        <v>841</v>
      </c>
      <c r="R470" s="2" t="s">
        <v>61</v>
      </c>
      <c r="S470" s="2" t="s">
        <v>62</v>
      </c>
      <c r="T470" s="2" t="s">
        <v>62</v>
      </c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2" t="s">
        <v>53</v>
      </c>
      <c r="AS470" s="2" t="s">
        <v>53</v>
      </c>
      <c r="AT470" s="3"/>
      <c r="AU470" s="2" t="s">
        <v>842</v>
      </c>
      <c r="AV470" s="3">
        <v>433</v>
      </c>
    </row>
    <row r="471" spans="1:48" ht="30" customHeight="1" x14ac:dyDescent="0.3">
      <c r="A471" s="14" t="s">
        <v>583</v>
      </c>
      <c r="B471" s="14" t="s">
        <v>584</v>
      </c>
      <c r="C471" s="14" t="s">
        <v>59</v>
      </c>
      <c r="D471" s="15">
        <v>50.5</v>
      </c>
      <c r="E471" s="16"/>
      <c r="F471" s="16">
        <f t="shared" si="81"/>
        <v>0</v>
      </c>
      <c r="G471" s="16"/>
      <c r="H471" s="16">
        <f t="shared" si="82"/>
        <v>0</v>
      </c>
      <c r="I471" s="16"/>
      <c r="J471" s="16">
        <f t="shared" si="83"/>
        <v>0</v>
      </c>
      <c r="K471" s="16">
        <f t="shared" si="84"/>
        <v>0</v>
      </c>
      <c r="L471" s="16">
        <f t="shared" si="85"/>
        <v>0</v>
      </c>
      <c r="M471" s="14"/>
      <c r="N471" s="2" t="s">
        <v>585</v>
      </c>
      <c r="O471" s="2" t="s">
        <v>53</v>
      </c>
      <c r="P471" s="2" t="s">
        <v>53</v>
      </c>
      <c r="Q471" s="2" t="s">
        <v>841</v>
      </c>
      <c r="R471" s="2" t="s">
        <v>61</v>
      </c>
      <c r="S471" s="2" t="s">
        <v>62</v>
      </c>
      <c r="T471" s="2" t="s">
        <v>62</v>
      </c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2" t="s">
        <v>53</v>
      </c>
      <c r="AS471" s="2" t="s">
        <v>53</v>
      </c>
      <c r="AT471" s="3"/>
      <c r="AU471" s="2" t="s">
        <v>843</v>
      </c>
      <c r="AV471" s="3">
        <v>434</v>
      </c>
    </row>
    <row r="472" spans="1:48" ht="30" customHeight="1" x14ac:dyDescent="0.3">
      <c r="A472" s="14" t="s">
        <v>587</v>
      </c>
      <c r="B472" s="14" t="s">
        <v>588</v>
      </c>
      <c r="C472" s="14" t="s">
        <v>176</v>
      </c>
      <c r="D472" s="15">
        <v>1.1000000000000001</v>
      </c>
      <c r="E472" s="16"/>
      <c r="F472" s="16">
        <f t="shared" si="81"/>
        <v>0</v>
      </c>
      <c r="G472" s="16"/>
      <c r="H472" s="16">
        <f t="shared" si="82"/>
        <v>0</v>
      </c>
      <c r="I472" s="16"/>
      <c r="J472" s="16">
        <f t="shared" si="83"/>
        <v>0</v>
      </c>
      <c r="K472" s="16">
        <f t="shared" si="84"/>
        <v>0</v>
      </c>
      <c r="L472" s="16">
        <f t="shared" si="85"/>
        <v>0</v>
      </c>
      <c r="M472" s="14"/>
      <c r="N472" s="2" t="s">
        <v>589</v>
      </c>
      <c r="O472" s="2" t="s">
        <v>53</v>
      </c>
      <c r="P472" s="2" t="s">
        <v>53</v>
      </c>
      <c r="Q472" s="2" t="s">
        <v>841</v>
      </c>
      <c r="R472" s="2" t="s">
        <v>61</v>
      </c>
      <c r="S472" s="2" t="s">
        <v>62</v>
      </c>
      <c r="T472" s="2" t="s">
        <v>62</v>
      </c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2" t="s">
        <v>53</v>
      </c>
      <c r="AS472" s="2" t="s">
        <v>53</v>
      </c>
      <c r="AT472" s="3"/>
      <c r="AU472" s="2" t="s">
        <v>844</v>
      </c>
      <c r="AV472" s="3">
        <v>435</v>
      </c>
    </row>
    <row r="473" spans="1:48" ht="30" customHeight="1" x14ac:dyDescent="0.3">
      <c r="A473" s="14" t="s">
        <v>295</v>
      </c>
      <c r="B473" s="14" t="s">
        <v>53</v>
      </c>
      <c r="C473" s="14" t="s">
        <v>53</v>
      </c>
      <c r="D473" s="15"/>
      <c r="E473" s="16"/>
      <c r="F473" s="16">
        <f t="shared" si="81"/>
        <v>0</v>
      </c>
      <c r="G473" s="16"/>
      <c r="H473" s="16">
        <f t="shared" si="82"/>
        <v>0</v>
      </c>
      <c r="I473" s="16"/>
      <c r="J473" s="16">
        <f t="shared" si="83"/>
        <v>0</v>
      </c>
      <c r="K473" s="16">
        <f t="shared" si="84"/>
        <v>0</v>
      </c>
      <c r="L473" s="16">
        <f t="shared" si="85"/>
        <v>0</v>
      </c>
      <c r="M473" s="14"/>
      <c r="N473" s="2" t="s">
        <v>53</v>
      </c>
      <c r="O473" s="2" t="s">
        <v>53</v>
      </c>
      <c r="P473" s="2" t="s">
        <v>53</v>
      </c>
      <c r="Q473" s="2" t="s">
        <v>841</v>
      </c>
      <c r="R473" s="2" t="s">
        <v>62</v>
      </c>
      <c r="S473" s="2" t="s">
        <v>62</v>
      </c>
      <c r="T473" s="2" t="s">
        <v>62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53</v>
      </c>
      <c r="AS473" s="2" t="s">
        <v>53</v>
      </c>
      <c r="AT473" s="3"/>
      <c r="AU473" s="2" t="s">
        <v>841</v>
      </c>
      <c r="AV473" s="3">
        <v>436</v>
      </c>
    </row>
    <row r="474" spans="1:48" ht="30" customHeight="1" x14ac:dyDescent="0.3">
      <c r="A474" s="14" t="s">
        <v>179</v>
      </c>
      <c r="B474" s="14" t="s">
        <v>592</v>
      </c>
      <c r="C474" s="14" t="s">
        <v>59</v>
      </c>
      <c r="D474" s="15">
        <v>19.3</v>
      </c>
      <c r="E474" s="16"/>
      <c r="F474" s="16">
        <f t="shared" si="81"/>
        <v>0</v>
      </c>
      <c r="G474" s="16"/>
      <c r="H474" s="16">
        <f t="shared" si="82"/>
        <v>0</v>
      </c>
      <c r="I474" s="16"/>
      <c r="J474" s="16">
        <f t="shared" si="83"/>
        <v>0</v>
      </c>
      <c r="K474" s="16">
        <f t="shared" si="84"/>
        <v>0</v>
      </c>
      <c r="L474" s="16">
        <f t="shared" si="85"/>
        <v>0</v>
      </c>
      <c r="M474" s="14"/>
      <c r="N474" s="2" t="s">
        <v>593</v>
      </c>
      <c r="O474" s="2" t="s">
        <v>53</v>
      </c>
      <c r="P474" s="2" t="s">
        <v>53</v>
      </c>
      <c r="Q474" s="2" t="s">
        <v>841</v>
      </c>
      <c r="R474" s="2" t="s">
        <v>61</v>
      </c>
      <c r="S474" s="2" t="s">
        <v>62</v>
      </c>
      <c r="T474" s="2" t="s">
        <v>62</v>
      </c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2" t="s">
        <v>53</v>
      </c>
      <c r="AS474" s="2" t="s">
        <v>53</v>
      </c>
      <c r="AT474" s="3"/>
      <c r="AU474" s="2" t="s">
        <v>845</v>
      </c>
      <c r="AV474" s="3">
        <v>437</v>
      </c>
    </row>
    <row r="475" spans="1:48" ht="30" customHeight="1" x14ac:dyDescent="0.3">
      <c r="A475" s="14" t="s">
        <v>183</v>
      </c>
      <c r="B475" s="14" t="s">
        <v>184</v>
      </c>
      <c r="C475" s="14" t="s">
        <v>59</v>
      </c>
      <c r="D475" s="15">
        <v>19.3</v>
      </c>
      <c r="E475" s="16"/>
      <c r="F475" s="16">
        <f t="shared" si="81"/>
        <v>0</v>
      </c>
      <c r="G475" s="16"/>
      <c r="H475" s="16">
        <f t="shared" si="82"/>
        <v>0</v>
      </c>
      <c r="I475" s="16"/>
      <c r="J475" s="16">
        <f t="shared" si="83"/>
        <v>0</v>
      </c>
      <c r="K475" s="16">
        <f t="shared" si="84"/>
        <v>0</v>
      </c>
      <c r="L475" s="16">
        <f t="shared" si="85"/>
        <v>0</v>
      </c>
      <c r="M475" s="14"/>
      <c r="N475" s="2" t="s">
        <v>185</v>
      </c>
      <c r="O475" s="2" t="s">
        <v>53</v>
      </c>
      <c r="P475" s="2" t="s">
        <v>53</v>
      </c>
      <c r="Q475" s="2" t="s">
        <v>841</v>
      </c>
      <c r="R475" s="2" t="s">
        <v>61</v>
      </c>
      <c r="S475" s="2" t="s">
        <v>62</v>
      </c>
      <c r="T475" s="2" t="s">
        <v>62</v>
      </c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2" t="s">
        <v>53</v>
      </c>
      <c r="AS475" s="2" t="s">
        <v>53</v>
      </c>
      <c r="AT475" s="3"/>
      <c r="AU475" s="2" t="s">
        <v>846</v>
      </c>
      <c r="AV475" s="3">
        <v>438</v>
      </c>
    </row>
    <row r="476" spans="1:48" ht="30" customHeight="1" x14ac:dyDescent="0.3">
      <c r="A476" s="14" t="s">
        <v>187</v>
      </c>
      <c r="B476" s="14" t="s">
        <v>355</v>
      </c>
      <c r="C476" s="14" t="s">
        <v>59</v>
      </c>
      <c r="D476" s="15">
        <v>19.3</v>
      </c>
      <c r="E476" s="16"/>
      <c r="F476" s="16">
        <f t="shared" si="81"/>
        <v>0</v>
      </c>
      <c r="G476" s="16"/>
      <c r="H476" s="16">
        <f t="shared" si="82"/>
        <v>0</v>
      </c>
      <c r="I476" s="16"/>
      <c r="J476" s="16">
        <f t="shared" si="83"/>
        <v>0</v>
      </c>
      <c r="K476" s="16">
        <f t="shared" si="84"/>
        <v>0</v>
      </c>
      <c r="L476" s="16">
        <f t="shared" si="85"/>
        <v>0</v>
      </c>
      <c r="M476" s="14"/>
      <c r="N476" s="2" t="s">
        <v>356</v>
      </c>
      <c r="O476" s="2" t="s">
        <v>53</v>
      </c>
      <c r="P476" s="2" t="s">
        <v>53</v>
      </c>
      <c r="Q476" s="2" t="s">
        <v>841</v>
      </c>
      <c r="R476" s="2" t="s">
        <v>61</v>
      </c>
      <c r="S476" s="2" t="s">
        <v>62</v>
      </c>
      <c r="T476" s="2" t="s">
        <v>62</v>
      </c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2" t="s">
        <v>53</v>
      </c>
      <c r="AS476" s="2" t="s">
        <v>53</v>
      </c>
      <c r="AT476" s="3"/>
      <c r="AU476" s="2" t="s">
        <v>847</v>
      </c>
      <c r="AV476" s="3">
        <v>439</v>
      </c>
    </row>
    <row r="477" spans="1:48" ht="30" customHeight="1" x14ac:dyDescent="0.3">
      <c r="A477" s="14" t="s">
        <v>680</v>
      </c>
      <c r="B477" s="14" t="s">
        <v>681</v>
      </c>
      <c r="C477" s="14" t="s">
        <v>59</v>
      </c>
      <c r="D477" s="15">
        <v>8.1999999999999993</v>
      </c>
      <c r="E477" s="16"/>
      <c r="F477" s="16">
        <f t="shared" si="81"/>
        <v>0</v>
      </c>
      <c r="G477" s="16"/>
      <c r="H477" s="16">
        <f t="shared" si="82"/>
        <v>0</v>
      </c>
      <c r="I477" s="16"/>
      <c r="J477" s="16">
        <f t="shared" si="83"/>
        <v>0</v>
      </c>
      <c r="K477" s="16">
        <f t="shared" si="84"/>
        <v>0</v>
      </c>
      <c r="L477" s="16">
        <f t="shared" si="85"/>
        <v>0</v>
      </c>
      <c r="M477" s="14"/>
      <c r="N477" s="2" t="s">
        <v>682</v>
      </c>
      <c r="O477" s="2" t="s">
        <v>53</v>
      </c>
      <c r="P477" s="2" t="s">
        <v>53</v>
      </c>
      <c r="Q477" s="2" t="s">
        <v>841</v>
      </c>
      <c r="R477" s="2" t="s">
        <v>61</v>
      </c>
      <c r="S477" s="2" t="s">
        <v>62</v>
      </c>
      <c r="T477" s="2" t="s">
        <v>62</v>
      </c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2" t="s">
        <v>53</v>
      </c>
      <c r="AS477" s="2" t="s">
        <v>53</v>
      </c>
      <c r="AT477" s="3"/>
      <c r="AU477" s="2" t="s">
        <v>848</v>
      </c>
      <c r="AV477" s="3">
        <v>440</v>
      </c>
    </row>
    <row r="478" spans="1:48" ht="30" customHeight="1" x14ac:dyDescent="0.3">
      <c r="A478" s="14" t="s">
        <v>587</v>
      </c>
      <c r="B478" s="14" t="s">
        <v>622</v>
      </c>
      <c r="C478" s="14" t="s">
        <v>176</v>
      </c>
      <c r="D478" s="15">
        <v>10.8</v>
      </c>
      <c r="E478" s="16"/>
      <c r="F478" s="16">
        <f t="shared" si="81"/>
        <v>0</v>
      </c>
      <c r="G478" s="16"/>
      <c r="H478" s="16">
        <f t="shared" si="82"/>
        <v>0</v>
      </c>
      <c r="I478" s="16"/>
      <c r="J478" s="16">
        <f t="shared" si="83"/>
        <v>0</v>
      </c>
      <c r="K478" s="16">
        <f t="shared" si="84"/>
        <v>0</v>
      </c>
      <c r="L478" s="16">
        <f t="shared" si="85"/>
        <v>0</v>
      </c>
      <c r="M478" s="14"/>
      <c r="N478" s="2" t="s">
        <v>623</v>
      </c>
      <c r="O478" s="2" t="s">
        <v>53</v>
      </c>
      <c r="P478" s="2" t="s">
        <v>53</v>
      </c>
      <c r="Q478" s="2" t="s">
        <v>841</v>
      </c>
      <c r="R478" s="2" t="s">
        <v>61</v>
      </c>
      <c r="S478" s="2" t="s">
        <v>62</v>
      </c>
      <c r="T478" s="2" t="s">
        <v>62</v>
      </c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2" t="s">
        <v>53</v>
      </c>
      <c r="AS478" s="2" t="s">
        <v>53</v>
      </c>
      <c r="AT478" s="3"/>
      <c r="AU478" s="2" t="s">
        <v>849</v>
      </c>
      <c r="AV478" s="3">
        <v>441</v>
      </c>
    </row>
    <row r="479" spans="1:48" ht="30" customHeight="1" x14ac:dyDescent="0.3">
      <c r="A479" s="14" t="s">
        <v>685</v>
      </c>
      <c r="B479" s="14" t="s">
        <v>53</v>
      </c>
      <c r="C479" s="14" t="s">
        <v>176</v>
      </c>
      <c r="D479" s="15">
        <v>0.6</v>
      </c>
      <c r="E479" s="16"/>
      <c r="F479" s="16">
        <f t="shared" si="81"/>
        <v>0</v>
      </c>
      <c r="G479" s="16"/>
      <c r="H479" s="16">
        <f t="shared" si="82"/>
        <v>0</v>
      </c>
      <c r="I479" s="16"/>
      <c r="J479" s="16">
        <f t="shared" si="83"/>
        <v>0</v>
      </c>
      <c r="K479" s="16">
        <f t="shared" si="84"/>
        <v>0</v>
      </c>
      <c r="L479" s="16">
        <f t="shared" si="85"/>
        <v>0</v>
      </c>
      <c r="M479" s="14"/>
      <c r="N479" s="2" t="s">
        <v>686</v>
      </c>
      <c r="O479" s="2" t="s">
        <v>53</v>
      </c>
      <c r="P479" s="2" t="s">
        <v>53</v>
      </c>
      <c r="Q479" s="2" t="s">
        <v>841</v>
      </c>
      <c r="R479" s="2" t="s">
        <v>61</v>
      </c>
      <c r="S479" s="2" t="s">
        <v>62</v>
      </c>
      <c r="T479" s="2" t="s">
        <v>62</v>
      </c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2" t="s">
        <v>53</v>
      </c>
      <c r="AS479" s="2" t="s">
        <v>53</v>
      </c>
      <c r="AT479" s="3"/>
      <c r="AU479" s="2" t="s">
        <v>850</v>
      </c>
      <c r="AV479" s="3">
        <v>442</v>
      </c>
    </row>
    <row r="480" spans="1:48" ht="30" customHeight="1" x14ac:dyDescent="0.3">
      <c r="A480" s="14" t="s">
        <v>619</v>
      </c>
      <c r="B480" s="14" t="s">
        <v>53</v>
      </c>
      <c r="C480" s="14" t="s">
        <v>59</v>
      </c>
      <c r="D480" s="15">
        <v>4.9000000000000004</v>
      </c>
      <c r="E480" s="16"/>
      <c r="F480" s="16">
        <f t="shared" si="81"/>
        <v>0</v>
      </c>
      <c r="G480" s="16"/>
      <c r="H480" s="16">
        <f t="shared" si="82"/>
        <v>0</v>
      </c>
      <c r="I480" s="16"/>
      <c r="J480" s="16">
        <f t="shared" si="83"/>
        <v>0</v>
      </c>
      <c r="K480" s="16">
        <f t="shared" si="84"/>
        <v>0</v>
      </c>
      <c r="L480" s="16">
        <f t="shared" si="85"/>
        <v>0</v>
      </c>
      <c r="M480" s="14"/>
      <c r="N480" s="2" t="s">
        <v>620</v>
      </c>
      <c r="O480" s="2" t="s">
        <v>53</v>
      </c>
      <c r="P480" s="2" t="s">
        <v>53</v>
      </c>
      <c r="Q480" s="2" t="s">
        <v>841</v>
      </c>
      <c r="R480" s="2" t="s">
        <v>61</v>
      </c>
      <c r="S480" s="2" t="s">
        <v>62</v>
      </c>
      <c r="T480" s="2" t="s">
        <v>62</v>
      </c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2" t="s">
        <v>53</v>
      </c>
      <c r="AS480" s="2" t="s">
        <v>53</v>
      </c>
      <c r="AT480" s="3"/>
      <c r="AU480" s="2" t="s">
        <v>851</v>
      </c>
      <c r="AV480" s="3">
        <v>443</v>
      </c>
    </row>
    <row r="481" spans="1:48" ht="30" customHeight="1" x14ac:dyDescent="0.3">
      <c r="A481" s="14" t="s">
        <v>335</v>
      </c>
      <c r="B481" s="14" t="s">
        <v>336</v>
      </c>
      <c r="C481" s="14" t="s">
        <v>59</v>
      </c>
      <c r="D481" s="15">
        <v>56.7</v>
      </c>
      <c r="E481" s="16"/>
      <c r="F481" s="16">
        <f t="shared" si="81"/>
        <v>0</v>
      </c>
      <c r="G481" s="16"/>
      <c r="H481" s="16">
        <f t="shared" si="82"/>
        <v>0</v>
      </c>
      <c r="I481" s="16"/>
      <c r="J481" s="16">
        <f t="shared" si="83"/>
        <v>0</v>
      </c>
      <c r="K481" s="16">
        <f t="shared" si="84"/>
        <v>0</v>
      </c>
      <c r="L481" s="16">
        <f t="shared" si="85"/>
        <v>0</v>
      </c>
      <c r="M481" s="14"/>
      <c r="N481" s="2" t="s">
        <v>337</v>
      </c>
      <c r="O481" s="2" t="s">
        <v>53</v>
      </c>
      <c r="P481" s="2" t="s">
        <v>53</v>
      </c>
      <c r="Q481" s="2" t="s">
        <v>841</v>
      </c>
      <c r="R481" s="2" t="s">
        <v>61</v>
      </c>
      <c r="S481" s="2" t="s">
        <v>62</v>
      </c>
      <c r="T481" s="2" t="s">
        <v>62</v>
      </c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2" t="s">
        <v>53</v>
      </c>
      <c r="AS481" s="2" t="s">
        <v>53</v>
      </c>
      <c r="AT481" s="3"/>
      <c r="AU481" s="2" t="s">
        <v>852</v>
      </c>
      <c r="AV481" s="3">
        <v>444</v>
      </c>
    </row>
    <row r="482" spans="1:48" ht="30" customHeight="1" x14ac:dyDescent="0.3">
      <c r="A482" s="14" t="s">
        <v>339</v>
      </c>
      <c r="B482" s="14" t="s">
        <v>336</v>
      </c>
      <c r="C482" s="14" t="s">
        <v>59</v>
      </c>
      <c r="D482" s="15">
        <v>56.7</v>
      </c>
      <c r="E482" s="16"/>
      <c r="F482" s="16">
        <f t="shared" si="81"/>
        <v>0</v>
      </c>
      <c r="G482" s="16"/>
      <c r="H482" s="16">
        <f t="shared" si="82"/>
        <v>0</v>
      </c>
      <c r="I482" s="16"/>
      <c r="J482" s="16">
        <f t="shared" si="83"/>
        <v>0</v>
      </c>
      <c r="K482" s="16">
        <f t="shared" si="84"/>
        <v>0</v>
      </c>
      <c r="L482" s="16">
        <f t="shared" si="85"/>
        <v>0</v>
      </c>
      <c r="M482" s="14"/>
      <c r="N482" s="2" t="s">
        <v>340</v>
      </c>
      <c r="O482" s="2" t="s">
        <v>53</v>
      </c>
      <c r="P482" s="2" t="s">
        <v>53</v>
      </c>
      <c r="Q482" s="2" t="s">
        <v>841</v>
      </c>
      <c r="R482" s="2" t="s">
        <v>61</v>
      </c>
      <c r="S482" s="2" t="s">
        <v>62</v>
      </c>
      <c r="T482" s="2" t="s">
        <v>62</v>
      </c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2" t="s">
        <v>53</v>
      </c>
      <c r="AS482" s="2" t="s">
        <v>53</v>
      </c>
      <c r="AT482" s="3"/>
      <c r="AU482" s="2" t="s">
        <v>853</v>
      </c>
      <c r="AV482" s="3">
        <v>445</v>
      </c>
    </row>
    <row r="483" spans="1:48" ht="30" customHeight="1" x14ac:dyDescent="0.3">
      <c r="A483" s="14" t="s">
        <v>611</v>
      </c>
      <c r="B483" s="14" t="s">
        <v>612</v>
      </c>
      <c r="C483" s="14" t="s">
        <v>176</v>
      </c>
      <c r="D483" s="15">
        <v>26.8</v>
      </c>
      <c r="E483" s="16"/>
      <c r="F483" s="16">
        <f t="shared" si="81"/>
        <v>0</v>
      </c>
      <c r="G483" s="16"/>
      <c r="H483" s="16">
        <f t="shared" si="82"/>
        <v>0</v>
      </c>
      <c r="I483" s="16"/>
      <c r="J483" s="16">
        <f t="shared" si="83"/>
        <v>0</v>
      </c>
      <c r="K483" s="16">
        <f t="shared" si="84"/>
        <v>0</v>
      </c>
      <c r="L483" s="16">
        <f t="shared" si="85"/>
        <v>0</v>
      </c>
      <c r="M483" s="14"/>
      <c r="N483" s="2" t="s">
        <v>613</v>
      </c>
      <c r="O483" s="2" t="s">
        <v>53</v>
      </c>
      <c r="P483" s="2" t="s">
        <v>53</v>
      </c>
      <c r="Q483" s="2" t="s">
        <v>841</v>
      </c>
      <c r="R483" s="2" t="s">
        <v>61</v>
      </c>
      <c r="S483" s="2" t="s">
        <v>62</v>
      </c>
      <c r="T483" s="2" t="s">
        <v>62</v>
      </c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2" t="s">
        <v>53</v>
      </c>
      <c r="AS483" s="2" t="s">
        <v>53</v>
      </c>
      <c r="AT483" s="3"/>
      <c r="AU483" s="2" t="s">
        <v>854</v>
      </c>
      <c r="AV483" s="3">
        <v>446</v>
      </c>
    </row>
    <row r="484" spans="1:48" ht="30" customHeight="1" x14ac:dyDescent="0.3">
      <c r="A484" s="14" t="s">
        <v>465</v>
      </c>
      <c r="B484" s="14" t="s">
        <v>53</v>
      </c>
      <c r="C484" s="14" t="s">
        <v>53</v>
      </c>
      <c r="D484" s="15"/>
      <c r="E484" s="16"/>
      <c r="F484" s="16">
        <f t="shared" si="81"/>
        <v>0</v>
      </c>
      <c r="G484" s="16"/>
      <c r="H484" s="16">
        <f t="shared" si="82"/>
        <v>0</v>
      </c>
      <c r="I484" s="16"/>
      <c r="J484" s="16">
        <f t="shared" si="83"/>
        <v>0</v>
      </c>
      <c r="K484" s="16">
        <f t="shared" si="84"/>
        <v>0</v>
      </c>
      <c r="L484" s="16">
        <f t="shared" si="85"/>
        <v>0</v>
      </c>
      <c r="M484" s="14"/>
      <c r="N484" s="2" t="s">
        <v>53</v>
      </c>
      <c r="O484" s="2" t="s">
        <v>53</v>
      </c>
      <c r="P484" s="2" t="s">
        <v>53</v>
      </c>
      <c r="Q484" s="2" t="s">
        <v>841</v>
      </c>
      <c r="R484" s="2" t="s">
        <v>62</v>
      </c>
      <c r="S484" s="2" t="s">
        <v>62</v>
      </c>
      <c r="T484" s="2" t="s">
        <v>62</v>
      </c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2" t="s">
        <v>53</v>
      </c>
      <c r="AS484" s="2" t="s">
        <v>53</v>
      </c>
      <c r="AT484" s="3"/>
      <c r="AU484" s="2" t="s">
        <v>841</v>
      </c>
      <c r="AV484" s="3">
        <v>447</v>
      </c>
    </row>
    <row r="485" spans="1:48" ht="30" customHeight="1" x14ac:dyDescent="0.3">
      <c r="A485" s="14" t="s">
        <v>475</v>
      </c>
      <c r="B485" s="14" t="s">
        <v>635</v>
      </c>
      <c r="C485" s="14" t="s">
        <v>59</v>
      </c>
      <c r="D485" s="15">
        <v>50.5</v>
      </c>
      <c r="E485" s="16"/>
      <c r="F485" s="16">
        <f t="shared" si="81"/>
        <v>0</v>
      </c>
      <c r="G485" s="16"/>
      <c r="H485" s="16">
        <f t="shared" si="82"/>
        <v>0</v>
      </c>
      <c r="I485" s="16"/>
      <c r="J485" s="16">
        <f t="shared" si="83"/>
        <v>0</v>
      </c>
      <c r="K485" s="16">
        <f t="shared" si="84"/>
        <v>0</v>
      </c>
      <c r="L485" s="16">
        <f t="shared" si="85"/>
        <v>0</v>
      </c>
      <c r="M485" s="14"/>
      <c r="N485" s="2" t="s">
        <v>636</v>
      </c>
      <c r="O485" s="2" t="s">
        <v>53</v>
      </c>
      <c r="P485" s="2" t="s">
        <v>53</v>
      </c>
      <c r="Q485" s="2" t="s">
        <v>841</v>
      </c>
      <c r="R485" s="2" t="s">
        <v>61</v>
      </c>
      <c r="S485" s="2" t="s">
        <v>62</v>
      </c>
      <c r="T485" s="2" t="s">
        <v>62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53</v>
      </c>
      <c r="AS485" s="2" t="s">
        <v>53</v>
      </c>
      <c r="AT485" s="3"/>
      <c r="AU485" s="2" t="s">
        <v>855</v>
      </c>
      <c r="AV485" s="3">
        <v>448</v>
      </c>
    </row>
    <row r="486" spans="1:48" ht="30" customHeight="1" x14ac:dyDescent="0.3">
      <c r="A486" s="14" t="s">
        <v>638</v>
      </c>
      <c r="B486" s="14" t="s">
        <v>639</v>
      </c>
      <c r="C486" s="14" t="s">
        <v>59</v>
      </c>
      <c r="D486" s="15">
        <v>50.5</v>
      </c>
      <c r="E486" s="16"/>
      <c r="F486" s="16">
        <f t="shared" si="81"/>
        <v>0</v>
      </c>
      <c r="G486" s="16"/>
      <c r="H486" s="16">
        <f t="shared" si="82"/>
        <v>0</v>
      </c>
      <c r="I486" s="16"/>
      <c r="J486" s="16">
        <f t="shared" si="83"/>
        <v>0</v>
      </c>
      <c r="K486" s="16">
        <f t="shared" si="84"/>
        <v>0</v>
      </c>
      <c r="L486" s="16">
        <f t="shared" si="85"/>
        <v>0</v>
      </c>
      <c r="M486" s="14"/>
      <c r="N486" s="2" t="s">
        <v>640</v>
      </c>
      <c r="O486" s="2" t="s">
        <v>53</v>
      </c>
      <c r="P486" s="2" t="s">
        <v>53</v>
      </c>
      <c r="Q486" s="2" t="s">
        <v>841</v>
      </c>
      <c r="R486" s="2" t="s">
        <v>61</v>
      </c>
      <c r="S486" s="2" t="s">
        <v>62</v>
      </c>
      <c r="T486" s="2" t="s">
        <v>62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53</v>
      </c>
      <c r="AS486" s="2" t="s">
        <v>53</v>
      </c>
      <c r="AT486" s="3"/>
      <c r="AU486" s="2" t="s">
        <v>856</v>
      </c>
      <c r="AV486" s="3">
        <v>449</v>
      </c>
    </row>
    <row r="487" spans="1:48" ht="30" customHeight="1" x14ac:dyDescent="0.3">
      <c r="A487" s="14" t="s">
        <v>532</v>
      </c>
      <c r="B487" s="14" t="s">
        <v>644</v>
      </c>
      <c r="C487" s="14" t="s">
        <v>176</v>
      </c>
      <c r="D487" s="15">
        <v>29</v>
      </c>
      <c r="E487" s="16"/>
      <c r="F487" s="16">
        <f t="shared" si="81"/>
        <v>0</v>
      </c>
      <c r="G487" s="16"/>
      <c r="H487" s="16">
        <f t="shared" si="82"/>
        <v>0</v>
      </c>
      <c r="I487" s="16"/>
      <c r="J487" s="16">
        <f t="shared" si="83"/>
        <v>0</v>
      </c>
      <c r="K487" s="16">
        <f t="shared" si="84"/>
        <v>0</v>
      </c>
      <c r="L487" s="16">
        <f t="shared" si="85"/>
        <v>0</v>
      </c>
      <c r="M487" s="14"/>
      <c r="N487" s="2" t="s">
        <v>645</v>
      </c>
      <c r="O487" s="2" t="s">
        <v>53</v>
      </c>
      <c r="P487" s="2" t="s">
        <v>53</v>
      </c>
      <c r="Q487" s="2" t="s">
        <v>841</v>
      </c>
      <c r="R487" s="2" t="s">
        <v>61</v>
      </c>
      <c r="S487" s="2" t="s">
        <v>62</v>
      </c>
      <c r="T487" s="2" t="s">
        <v>62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53</v>
      </c>
      <c r="AS487" s="2" t="s">
        <v>53</v>
      </c>
      <c r="AT487" s="3"/>
      <c r="AU487" s="2" t="s">
        <v>857</v>
      </c>
      <c r="AV487" s="3">
        <v>450</v>
      </c>
    </row>
    <row r="488" spans="1:48" ht="30" customHeight="1" x14ac:dyDescent="0.3">
      <c r="A488" s="15"/>
      <c r="B488" s="15"/>
      <c r="C488" s="15"/>
      <c r="D488" s="15"/>
      <c r="E488" s="16"/>
      <c r="F488" s="16"/>
      <c r="G488" s="16"/>
      <c r="H488" s="16"/>
      <c r="I488" s="16"/>
      <c r="J488" s="16"/>
      <c r="K488" s="16"/>
      <c r="L488" s="16"/>
      <c r="M488" s="15"/>
      <c r="Q488" s="1" t="s">
        <v>841</v>
      </c>
    </row>
    <row r="489" spans="1:48" ht="30" customHeight="1" x14ac:dyDescent="0.3">
      <c r="A489" s="14" t="s">
        <v>80</v>
      </c>
      <c r="B489" s="15"/>
      <c r="C489" s="15"/>
      <c r="D489" s="15"/>
      <c r="E489" s="16"/>
      <c r="F489" s="16">
        <f>SUMIF(Q469:Q488,"010214",F469:F488)</f>
        <v>0</v>
      </c>
      <c r="G489" s="16"/>
      <c r="H489" s="16">
        <f>SUMIF(Q469:Q488,"010214",H469:H488)</f>
        <v>0</v>
      </c>
      <c r="I489" s="16"/>
      <c r="J489" s="16">
        <f>SUMIF(Q469:Q488,"010214",J469:J488)</f>
        <v>0</v>
      </c>
      <c r="K489" s="16"/>
      <c r="L489" s="16">
        <f>SUMIF(Q469:Q488,"010214",L469:L488)</f>
        <v>0</v>
      </c>
      <c r="M489" s="15"/>
      <c r="N489" t="s">
        <v>81</v>
      </c>
    </row>
    <row r="490" spans="1:48" ht="30" customHeight="1" x14ac:dyDescent="0.3">
      <c r="A490" s="14" t="s">
        <v>858</v>
      </c>
      <c r="B490" s="14" t="s">
        <v>53</v>
      </c>
      <c r="C490" s="15"/>
      <c r="D490" s="15"/>
      <c r="E490" s="16"/>
      <c r="F490" s="16"/>
      <c r="G490" s="16"/>
      <c r="H490" s="16"/>
      <c r="I490" s="16"/>
      <c r="J490" s="16"/>
      <c r="K490" s="16"/>
      <c r="L490" s="16"/>
      <c r="M490" s="15"/>
      <c r="N490" s="3"/>
      <c r="O490" s="3"/>
      <c r="P490" s="3"/>
      <c r="Q490" s="2" t="s">
        <v>859</v>
      </c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</row>
    <row r="491" spans="1:48" ht="30" customHeight="1" x14ac:dyDescent="0.3">
      <c r="A491" s="14" t="s">
        <v>153</v>
      </c>
      <c r="B491" s="14" t="s">
        <v>53</v>
      </c>
      <c r="C491" s="14" t="s">
        <v>53</v>
      </c>
      <c r="D491" s="15"/>
      <c r="E491" s="16"/>
      <c r="F491" s="16">
        <f t="shared" ref="F491:F522" si="86">TRUNC(E491*D491, 0)</f>
        <v>0</v>
      </c>
      <c r="G491" s="16"/>
      <c r="H491" s="16">
        <f t="shared" ref="H491:H522" si="87">TRUNC(G491*D491, 0)</f>
        <v>0</v>
      </c>
      <c r="I491" s="16"/>
      <c r="J491" s="16">
        <f t="shared" ref="J491:J522" si="88">TRUNC(I491*D491, 0)</f>
        <v>0</v>
      </c>
      <c r="K491" s="16">
        <f t="shared" ref="K491:K522" si="89">TRUNC(E491+G491+I491, 0)</f>
        <v>0</v>
      </c>
      <c r="L491" s="16">
        <f t="shared" ref="L491:L522" si="90">TRUNC(F491+H491+J491, 0)</f>
        <v>0</v>
      </c>
      <c r="M491" s="14"/>
      <c r="N491" s="2" t="s">
        <v>53</v>
      </c>
      <c r="O491" s="2" t="s">
        <v>53</v>
      </c>
      <c r="P491" s="2" t="s">
        <v>53</v>
      </c>
      <c r="Q491" s="2" t="s">
        <v>859</v>
      </c>
      <c r="R491" s="2" t="s">
        <v>62</v>
      </c>
      <c r="S491" s="2" t="s">
        <v>62</v>
      </c>
      <c r="T491" s="2" t="s">
        <v>62</v>
      </c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53</v>
      </c>
      <c r="AS491" s="2" t="s">
        <v>53</v>
      </c>
      <c r="AT491" s="3"/>
      <c r="AU491" s="2" t="s">
        <v>859</v>
      </c>
      <c r="AV491" s="3">
        <v>452</v>
      </c>
    </row>
    <row r="492" spans="1:48" ht="30" customHeight="1" x14ac:dyDescent="0.3">
      <c r="A492" s="14" t="s">
        <v>579</v>
      </c>
      <c r="B492" s="14" t="s">
        <v>580</v>
      </c>
      <c r="C492" s="14" t="s">
        <v>59</v>
      </c>
      <c r="D492" s="15">
        <v>128.9</v>
      </c>
      <c r="E492" s="16"/>
      <c r="F492" s="16">
        <f t="shared" si="86"/>
        <v>0</v>
      </c>
      <c r="G492" s="16"/>
      <c r="H492" s="16">
        <f t="shared" si="87"/>
        <v>0</v>
      </c>
      <c r="I492" s="16"/>
      <c r="J492" s="16">
        <f t="shared" si="88"/>
        <v>0</v>
      </c>
      <c r="K492" s="16">
        <f t="shared" si="89"/>
        <v>0</v>
      </c>
      <c r="L492" s="16">
        <f t="shared" si="90"/>
        <v>0</v>
      </c>
      <c r="M492" s="14"/>
      <c r="N492" s="2" t="s">
        <v>581</v>
      </c>
      <c r="O492" s="2" t="s">
        <v>53</v>
      </c>
      <c r="P492" s="2" t="s">
        <v>53</v>
      </c>
      <c r="Q492" s="2" t="s">
        <v>859</v>
      </c>
      <c r="R492" s="2" t="s">
        <v>61</v>
      </c>
      <c r="S492" s="2" t="s">
        <v>62</v>
      </c>
      <c r="T492" s="2" t="s">
        <v>62</v>
      </c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2" t="s">
        <v>53</v>
      </c>
      <c r="AS492" s="2" t="s">
        <v>53</v>
      </c>
      <c r="AT492" s="3"/>
      <c r="AU492" s="2" t="s">
        <v>860</v>
      </c>
      <c r="AV492" s="3">
        <v>453</v>
      </c>
    </row>
    <row r="493" spans="1:48" ht="30" customHeight="1" x14ac:dyDescent="0.3">
      <c r="A493" s="14" t="s">
        <v>583</v>
      </c>
      <c r="B493" s="14" t="s">
        <v>584</v>
      </c>
      <c r="C493" s="14" t="s">
        <v>59</v>
      </c>
      <c r="D493" s="15">
        <v>128.9</v>
      </c>
      <c r="E493" s="16"/>
      <c r="F493" s="16">
        <f t="shared" si="86"/>
        <v>0</v>
      </c>
      <c r="G493" s="16"/>
      <c r="H493" s="16">
        <f t="shared" si="87"/>
        <v>0</v>
      </c>
      <c r="I493" s="16"/>
      <c r="J493" s="16">
        <f t="shared" si="88"/>
        <v>0</v>
      </c>
      <c r="K493" s="16">
        <f t="shared" si="89"/>
        <v>0</v>
      </c>
      <c r="L493" s="16">
        <f t="shared" si="90"/>
        <v>0</v>
      </c>
      <c r="M493" s="14"/>
      <c r="N493" s="2" t="s">
        <v>585</v>
      </c>
      <c r="O493" s="2" t="s">
        <v>53</v>
      </c>
      <c r="P493" s="2" t="s">
        <v>53</v>
      </c>
      <c r="Q493" s="2" t="s">
        <v>859</v>
      </c>
      <c r="R493" s="2" t="s">
        <v>61</v>
      </c>
      <c r="S493" s="2" t="s">
        <v>62</v>
      </c>
      <c r="T493" s="2" t="s">
        <v>62</v>
      </c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2" t="s">
        <v>53</v>
      </c>
      <c r="AS493" s="2" t="s">
        <v>53</v>
      </c>
      <c r="AT493" s="3"/>
      <c r="AU493" s="2" t="s">
        <v>861</v>
      </c>
      <c r="AV493" s="3">
        <v>454</v>
      </c>
    </row>
    <row r="494" spans="1:48" ht="30" customHeight="1" x14ac:dyDescent="0.3">
      <c r="A494" s="14" t="s">
        <v>587</v>
      </c>
      <c r="B494" s="14" t="s">
        <v>588</v>
      </c>
      <c r="C494" s="14" t="s">
        <v>176</v>
      </c>
      <c r="D494" s="15">
        <v>3</v>
      </c>
      <c r="E494" s="16"/>
      <c r="F494" s="16">
        <f t="shared" si="86"/>
        <v>0</v>
      </c>
      <c r="G494" s="16"/>
      <c r="H494" s="16">
        <f t="shared" si="87"/>
        <v>0</v>
      </c>
      <c r="I494" s="16"/>
      <c r="J494" s="16">
        <f t="shared" si="88"/>
        <v>0</v>
      </c>
      <c r="K494" s="16">
        <f t="shared" si="89"/>
        <v>0</v>
      </c>
      <c r="L494" s="16">
        <f t="shared" si="90"/>
        <v>0</v>
      </c>
      <c r="M494" s="14"/>
      <c r="N494" s="2" t="s">
        <v>589</v>
      </c>
      <c r="O494" s="2" t="s">
        <v>53</v>
      </c>
      <c r="P494" s="2" t="s">
        <v>53</v>
      </c>
      <c r="Q494" s="2" t="s">
        <v>859</v>
      </c>
      <c r="R494" s="2" t="s">
        <v>61</v>
      </c>
      <c r="S494" s="2" t="s">
        <v>62</v>
      </c>
      <c r="T494" s="2" t="s">
        <v>62</v>
      </c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2" t="s">
        <v>53</v>
      </c>
      <c r="AS494" s="2" t="s">
        <v>53</v>
      </c>
      <c r="AT494" s="3"/>
      <c r="AU494" s="2" t="s">
        <v>862</v>
      </c>
      <c r="AV494" s="3">
        <v>455</v>
      </c>
    </row>
    <row r="495" spans="1:48" ht="30" customHeight="1" x14ac:dyDescent="0.3">
      <c r="A495" s="14" t="s">
        <v>295</v>
      </c>
      <c r="B495" s="14" t="s">
        <v>53</v>
      </c>
      <c r="C495" s="14" t="s">
        <v>53</v>
      </c>
      <c r="D495" s="15"/>
      <c r="E495" s="16"/>
      <c r="F495" s="16">
        <f t="shared" si="86"/>
        <v>0</v>
      </c>
      <c r="G495" s="16"/>
      <c r="H495" s="16">
        <f t="shared" si="87"/>
        <v>0</v>
      </c>
      <c r="I495" s="16"/>
      <c r="J495" s="16">
        <f t="shared" si="88"/>
        <v>0</v>
      </c>
      <c r="K495" s="16">
        <f t="shared" si="89"/>
        <v>0</v>
      </c>
      <c r="L495" s="16">
        <f t="shared" si="90"/>
        <v>0</v>
      </c>
      <c r="M495" s="14"/>
      <c r="N495" s="2" t="s">
        <v>53</v>
      </c>
      <c r="O495" s="2" t="s">
        <v>53</v>
      </c>
      <c r="P495" s="2" t="s">
        <v>53</v>
      </c>
      <c r="Q495" s="2" t="s">
        <v>859</v>
      </c>
      <c r="R495" s="2" t="s">
        <v>62</v>
      </c>
      <c r="S495" s="2" t="s">
        <v>62</v>
      </c>
      <c r="T495" s="2" t="s">
        <v>62</v>
      </c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2" t="s">
        <v>53</v>
      </c>
      <c r="AS495" s="2" t="s">
        <v>53</v>
      </c>
      <c r="AT495" s="3"/>
      <c r="AU495" s="2" t="s">
        <v>859</v>
      </c>
      <c r="AV495" s="3">
        <v>456</v>
      </c>
    </row>
    <row r="496" spans="1:48" ht="30" customHeight="1" x14ac:dyDescent="0.3">
      <c r="A496" s="14" t="s">
        <v>591</v>
      </c>
      <c r="B496" s="14" t="s">
        <v>53</v>
      </c>
      <c r="C496" s="14" t="s">
        <v>53</v>
      </c>
      <c r="D496" s="15"/>
      <c r="E496" s="16"/>
      <c r="F496" s="16">
        <f t="shared" si="86"/>
        <v>0</v>
      </c>
      <c r="G496" s="16"/>
      <c r="H496" s="16">
        <f t="shared" si="87"/>
        <v>0</v>
      </c>
      <c r="I496" s="16"/>
      <c r="J496" s="16">
        <f t="shared" si="88"/>
        <v>0</v>
      </c>
      <c r="K496" s="16">
        <f t="shared" si="89"/>
        <v>0</v>
      </c>
      <c r="L496" s="16">
        <f t="shared" si="90"/>
        <v>0</v>
      </c>
      <c r="M496" s="14"/>
      <c r="N496" s="2" t="s">
        <v>53</v>
      </c>
      <c r="O496" s="2" t="s">
        <v>53</v>
      </c>
      <c r="P496" s="2" t="s">
        <v>53</v>
      </c>
      <c r="Q496" s="2" t="s">
        <v>859</v>
      </c>
      <c r="R496" s="2" t="s">
        <v>62</v>
      </c>
      <c r="S496" s="2" t="s">
        <v>62</v>
      </c>
      <c r="T496" s="2" t="s">
        <v>62</v>
      </c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2" t="s">
        <v>53</v>
      </c>
      <c r="AS496" s="2" t="s">
        <v>53</v>
      </c>
      <c r="AT496" s="3"/>
      <c r="AU496" s="2" t="s">
        <v>859</v>
      </c>
      <c r="AV496" s="3">
        <v>471</v>
      </c>
    </row>
    <row r="497" spans="1:48" ht="30" customHeight="1" x14ac:dyDescent="0.3">
      <c r="A497" s="14" t="s">
        <v>179</v>
      </c>
      <c r="B497" s="14" t="s">
        <v>592</v>
      </c>
      <c r="C497" s="14" t="s">
        <v>59</v>
      </c>
      <c r="D497" s="15">
        <v>102</v>
      </c>
      <c r="E497" s="16"/>
      <c r="F497" s="16">
        <f t="shared" si="86"/>
        <v>0</v>
      </c>
      <c r="G497" s="16"/>
      <c r="H497" s="16">
        <f t="shared" si="87"/>
        <v>0</v>
      </c>
      <c r="I497" s="16"/>
      <c r="J497" s="16">
        <f t="shared" si="88"/>
        <v>0</v>
      </c>
      <c r="K497" s="16">
        <f t="shared" si="89"/>
        <v>0</v>
      </c>
      <c r="L497" s="16">
        <f t="shared" si="90"/>
        <v>0</v>
      </c>
      <c r="M497" s="14"/>
      <c r="N497" s="2" t="s">
        <v>593</v>
      </c>
      <c r="O497" s="2" t="s">
        <v>53</v>
      </c>
      <c r="P497" s="2" t="s">
        <v>53</v>
      </c>
      <c r="Q497" s="2" t="s">
        <v>859</v>
      </c>
      <c r="R497" s="2" t="s">
        <v>61</v>
      </c>
      <c r="S497" s="2" t="s">
        <v>62</v>
      </c>
      <c r="T497" s="2" t="s">
        <v>62</v>
      </c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2" t="s">
        <v>53</v>
      </c>
      <c r="AS497" s="2" t="s">
        <v>53</v>
      </c>
      <c r="AT497" s="3"/>
      <c r="AU497" s="2" t="s">
        <v>863</v>
      </c>
      <c r="AV497" s="3">
        <v>457</v>
      </c>
    </row>
    <row r="498" spans="1:48" ht="30" customHeight="1" x14ac:dyDescent="0.3">
      <c r="A498" s="14" t="s">
        <v>179</v>
      </c>
      <c r="B498" s="14" t="s">
        <v>180</v>
      </c>
      <c r="C498" s="14" t="s">
        <v>59</v>
      </c>
      <c r="D498" s="15">
        <v>144</v>
      </c>
      <c r="E498" s="16"/>
      <c r="F498" s="16">
        <f t="shared" si="86"/>
        <v>0</v>
      </c>
      <c r="G498" s="16"/>
      <c r="H498" s="16">
        <f t="shared" si="87"/>
        <v>0</v>
      </c>
      <c r="I498" s="16"/>
      <c r="J498" s="16">
        <f t="shared" si="88"/>
        <v>0</v>
      </c>
      <c r="K498" s="16">
        <f t="shared" si="89"/>
        <v>0</v>
      </c>
      <c r="L498" s="16">
        <f t="shared" si="90"/>
        <v>0</v>
      </c>
      <c r="M498" s="14"/>
      <c r="N498" s="2" t="s">
        <v>181</v>
      </c>
      <c r="O498" s="2" t="s">
        <v>53</v>
      </c>
      <c r="P498" s="2" t="s">
        <v>53</v>
      </c>
      <c r="Q498" s="2" t="s">
        <v>859</v>
      </c>
      <c r="R498" s="2" t="s">
        <v>61</v>
      </c>
      <c r="S498" s="2" t="s">
        <v>62</v>
      </c>
      <c r="T498" s="2" t="s">
        <v>62</v>
      </c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2" t="s">
        <v>53</v>
      </c>
      <c r="AS498" s="2" t="s">
        <v>53</v>
      </c>
      <c r="AT498" s="3"/>
      <c r="AU498" s="2" t="s">
        <v>864</v>
      </c>
      <c r="AV498" s="3">
        <v>472</v>
      </c>
    </row>
    <row r="499" spans="1:48" ht="30" customHeight="1" x14ac:dyDescent="0.3">
      <c r="A499" s="14" t="s">
        <v>183</v>
      </c>
      <c r="B499" s="14" t="s">
        <v>184</v>
      </c>
      <c r="C499" s="14" t="s">
        <v>59</v>
      </c>
      <c r="D499" s="15">
        <v>246</v>
      </c>
      <c r="E499" s="16"/>
      <c r="F499" s="16">
        <f t="shared" si="86"/>
        <v>0</v>
      </c>
      <c r="G499" s="16"/>
      <c r="H499" s="16">
        <f t="shared" si="87"/>
        <v>0</v>
      </c>
      <c r="I499" s="16"/>
      <c r="J499" s="16">
        <f t="shared" si="88"/>
        <v>0</v>
      </c>
      <c r="K499" s="16">
        <f t="shared" si="89"/>
        <v>0</v>
      </c>
      <c r="L499" s="16">
        <f t="shared" si="90"/>
        <v>0</v>
      </c>
      <c r="M499" s="14"/>
      <c r="N499" s="2" t="s">
        <v>185</v>
      </c>
      <c r="O499" s="2" t="s">
        <v>53</v>
      </c>
      <c r="P499" s="2" t="s">
        <v>53</v>
      </c>
      <c r="Q499" s="2" t="s">
        <v>859</v>
      </c>
      <c r="R499" s="2" t="s">
        <v>61</v>
      </c>
      <c r="S499" s="2" t="s">
        <v>62</v>
      </c>
      <c r="T499" s="2" t="s">
        <v>62</v>
      </c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2" t="s">
        <v>53</v>
      </c>
      <c r="AS499" s="2" t="s">
        <v>53</v>
      </c>
      <c r="AT499" s="3"/>
      <c r="AU499" s="2" t="s">
        <v>865</v>
      </c>
      <c r="AV499" s="3">
        <v>458</v>
      </c>
    </row>
    <row r="500" spans="1:48" ht="30" customHeight="1" x14ac:dyDescent="0.3">
      <c r="A500" s="14" t="s">
        <v>187</v>
      </c>
      <c r="B500" s="14" t="s">
        <v>355</v>
      </c>
      <c r="C500" s="14" t="s">
        <v>59</v>
      </c>
      <c r="D500" s="15">
        <v>102</v>
      </c>
      <c r="E500" s="16"/>
      <c r="F500" s="16">
        <f t="shared" si="86"/>
        <v>0</v>
      </c>
      <c r="G500" s="16"/>
      <c r="H500" s="16">
        <f t="shared" si="87"/>
        <v>0</v>
      </c>
      <c r="I500" s="16"/>
      <c r="J500" s="16">
        <f t="shared" si="88"/>
        <v>0</v>
      </c>
      <c r="K500" s="16">
        <f t="shared" si="89"/>
        <v>0</v>
      </c>
      <c r="L500" s="16">
        <f t="shared" si="90"/>
        <v>0</v>
      </c>
      <c r="M500" s="14"/>
      <c r="N500" s="2" t="s">
        <v>356</v>
      </c>
      <c r="O500" s="2" t="s">
        <v>53</v>
      </c>
      <c r="P500" s="2" t="s">
        <v>53</v>
      </c>
      <c r="Q500" s="2" t="s">
        <v>859</v>
      </c>
      <c r="R500" s="2" t="s">
        <v>61</v>
      </c>
      <c r="S500" s="2" t="s">
        <v>62</v>
      </c>
      <c r="T500" s="2" t="s">
        <v>62</v>
      </c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2" t="s">
        <v>53</v>
      </c>
      <c r="AS500" s="2" t="s">
        <v>53</v>
      </c>
      <c r="AT500" s="3"/>
      <c r="AU500" s="2" t="s">
        <v>866</v>
      </c>
      <c r="AV500" s="3">
        <v>459</v>
      </c>
    </row>
    <row r="501" spans="1:48" ht="30" customHeight="1" x14ac:dyDescent="0.3">
      <c r="A501" s="14" t="s">
        <v>187</v>
      </c>
      <c r="B501" s="14" t="s">
        <v>188</v>
      </c>
      <c r="C501" s="14" t="s">
        <v>59</v>
      </c>
      <c r="D501" s="15">
        <v>144</v>
      </c>
      <c r="E501" s="16"/>
      <c r="F501" s="16">
        <f t="shared" si="86"/>
        <v>0</v>
      </c>
      <c r="G501" s="16"/>
      <c r="H501" s="16">
        <f t="shared" si="87"/>
        <v>0</v>
      </c>
      <c r="I501" s="16"/>
      <c r="J501" s="16">
        <f t="shared" si="88"/>
        <v>0</v>
      </c>
      <c r="K501" s="16">
        <f t="shared" si="89"/>
        <v>0</v>
      </c>
      <c r="L501" s="16">
        <f t="shared" si="90"/>
        <v>0</v>
      </c>
      <c r="M501" s="14"/>
      <c r="N501" s="2" t="s">
        <v>189</v>
      </c>
      <c r="O501" s="2" t="s">
        <v>53</v>
      </c>
      <c r="P501" s="2" t="s">
        <v>53</v>
      </c>
      <c r="Q501" s="2" t="s">
        <v>859</v>
      </c>
      <c r="R501" s="2" t="s">
        <v>61</v>
      </c>
      <c r="S501" s="2" t="s">
        <v>62</v>
      </c>
      <c r="T501" s="2" t="s">
        <v>62</v>
      </c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2" t="s">
        <v>53</v>
      </c>
      <c r="AS501" s="2" t="s">
        <v>53</v>
      </c>
      <c r="AT501" s="3"/>
      <c r="AU501" s="2" t="s">
        <v>867</v>
      </c>
      <c r="AV501" s="3">
        <v>473</v>
      </c>
    </row>
    <row r="502" spans="1:48" ht="30" customHeight="1" x14ac:dyDescent="0.3">
      <c r="A502" s="14" t="s">
        <v>868</v>
      </c>
      <c r="B502" s="14" t="s">
        <v>53</v>
      </c>
      <c r="C502" s="14" t="s">
        <v>53</v>
      </c>
      <c r="D502" s="15"/>
      <c r="E502" s="16"/>
      <c r="F502" s="16">
        <f t="shared" si="86"/>
        <v>0</v>
      </c>
      <c r="G502" s="16"/>
      <c r="H502" s="16">
        <f t="shared" si="87"/>
        <v>0</v>
      </c>
      <c r="I502" s="16"/>
      <c r="J502" s="16">
        <f t="shared" si="88"/>
        <v>0</v>
      </c>
      <c r="K502" s="16">
        <f t="shared" si="89"/>
        <v>0</v>
      </c>
      <c r="L502" s="16">
        <f t="shared" si="90"/>
        <v>0</v>
      </c>
      <c r="M502" s="14"/>
      <c r="N502" s="2" t="s">
        <v>53</v>
      </c>
      <c r="O502" s="2" t="s">
        <v>53</v>
      </c>
      <c r="P502" s="2" t="s">
        <v>53</v>
      </c>
      <c r="Q502" s="2" t="s">
        <v>859</v>
      </c>
      <c r="R502" s="2" t="s">
        <v>62</v>
      </c>
      <c r="S502" s="2" t="s">
        <v>62</v>
      </c>
      <c r="T502" s="2" t="s">
        <v>62</v>
      </c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2" t="s">
        <v>53</v>
      </c>
      <c r="AS502" s="2" t="s">
        <v>53</v>
      </c>
      <c r="AT502" s="3"/>
      <c r="AU502" s="2" t="s">
        <v>859</v>
      </c>
      <c r="AV502" s="3">
        <v>474</v>
      </c>
    </row>
    <row r="503" spans="1:48" ht="30" customHeight="1" x14ac:dyDescent="0.3">
      <c r="A503" s="14" t="s">
        <v>351</v>
      </c>
      <c r="B503" s="14" t="s">
        <v>352</v>
      </c>
      <c r="C503" s="14" t="s">
        <v>59</v>
      </c>
      <c r="D503" s="15">
        <v>5.5</v>
      </c>
      <c r="E503" s="16"/>
      <c r="F503" s="16">
        <f t="shared" si="86"/>
        <v>0</v>
      </c>
      <c r="G503" s="16"/>
      <c r="H503" s="16">
        <f t="shared" si="87"/>
        <v>0</v>
      </c>
      <c r="I503" s="16"/>
      <c r="J503" s="16">
        <f t="shared" si="88"/>
        <v>0</v>
      </c>
      <c r="K503" s="16">
        <f t="shared" si="89"/>
        <v>0</v>
      </c>
      <c r="L503" s="16">
        <f t="shared" si="90"/>
        <v>0</v>
      </c>
      <c r="M503" s="14"/>
      <c r="N503" s="2" t="s">
        <v>353</v>
      </c>
      <c r="O503" s="2" t="s">
        <v>53</v>
      </c>
      <c r="P503" s="2" t="s">
        <v>53</v>
      </c>
      <c r="Q503" s="2" t="s">
        <v>859</v>
      </c>
      <c r="R503" s="2" t="s">
        <v>61</v>
      </c>
      <c r="S503" s="2" t="s">
        <v>62</v>
      </c>
      <c r="T503" s="2" t="s">
        <v>62</v>
      </c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2" t="s">
        <v>53</v>
      </c>
      <c r="AS503" s="2" t="s">
        <v>53</v>
      </c>
      <c r="AT503" s="3"/>
      <c r="AU503" s="2" t="s">
        <v>869</v>
      </c>
      <c r="AV503" s="3">
        <v>476</v>
      </c>
    </row>
    <row r="504" spans="1:48" ht="30" customHeight="1" x14ac:dyDescent="0.3">
      <c r="A504" s="14" t="s">
        <v>187</v>
      </c>
      <c r="B504" s="14" t="s">
        <v>355</v>
      </c>
      <c r="C504" s="14" t="s">
        <v>59</v>
      </c>
      <c r="D504" s="15">
        <v>5.5</v>
      </c>
      <c r="E504" s="16"/>
      <c r="F504" s="16">
        <f t="shared" si="86"/>
        <v>0</v>
      </c>
      <c r="G504" s="16"/>
      <c r="H504" s="16">
        <f t="shared" si="87"/>
        <v>0</v>
      </c>
      <c r="I504" s="16"/>
      <c r="J504" s="16">
        <f t="shared" si="88"/>
        <v>0</v>
      </c>
      <c r="K504" s="16">
        <f t="shared" si="89"/>
        <v>0</v>
      </c>
      <c r="L504" s="16">
        <f t="shared" si="90"/>
        <v>0</v>
      </c>
      <c r="M504" s="14"/>
      <c r="N504" s="2" t="s">
        <v>375</v>
      </c>
      <c r="O504" s="2" t="s">
        <v>53</v>
      </c>
      <c r="P504" s="2" t="s">
        <v>53</v>
      </c>
      <c r="Q504" s="2" t="s">
        <v>859</v>
      </c>
      <c r="R504" s="2" t="s">
        <v>61</v>
      </c>
      <c r="S504" s="2" t="s">
        <v>62</v>
      </c>
      <c r="T504" s="2" t="s">
        <v>62</v>
      </c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2" t="s">
        <v>53</v>
      </c>
      <c r="AS504" s="2" t="s">
        <v>53</v>
      </c>
      <c r="AT504" s="3"/>
      <c r="AU504" s="2" t="s">
        <v>870</v>
      </c>
      <c r="AV504" s="3">
        <v>475</v>
      </c>
    </row>
    <row r="505" spans="1:48" ht="30" customHeight="1" x14ac:dyDescent="0.3">
      <c r="A505" s="14" t="s">
        <v>335</v>
      </c>
      <c r="B505" s="14" t="s">
        <v>336</v>
      </c>
      <c r="C505" s="14" t="s">
        <v>59</v>
      </c>
      <c r="D505" s="15">
        <v>75.8</v>
      </c>
      <c r="E505" s="16"/>
      <c r="F505" s="16">
        <f t="shared" si="86"/>
        <v>0</v>
      </c>
      <c r="G505" s="16"/>
      <c r="H505" s="16">
        <f t="shared" si="87"/>
        <v>0</v>
      </c>
      <c r="I505" s="16"/>
      <c r="J505" s="16">
        <f t="shared" si="88"/>
        <v>0</v>
      </c>
      <c r="K505" s="16">
        <f t="shared" si="89"/>
        <v>0</v>
      </c>
      <c r="L505" s="16">
        <f t="shared" si="90"/>
        <v>0</v>
      </c>
      <c r="M505" s="14"/>
      <c r="N505" s="2" t="s">
        <v>337</v>
      </c>
      <c r="O505" s="2" t="s">
        <v>53</v>
      </c>
      <c r="P505" s="2" t="s">
        <v>53</v>
      </c>
      <c r="Q505" s="2" t="s">
        <v>859</v>
      </c>
      <c r="R505" s="2" t="s">
        <v>61</v>
      </c>
      <c r="S505" s="2" t="s">
        <v>62</v>
      </c>
      <c r="T505" s="2" t="s">
        <v>62</v>
      </c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2" t="s">
        <v>53</v>
      </c>
      <c r="AS505" s="2" t="s">
        <v>53</v>
      </c>
      <c r="AT505" s="3"/>
      <c r="AU505" s="2" t="s">
        <v>871</v>
      </c>
      <c r="AV505" s="3">
        <v>464</v>
      </c>
    </row>
    <row r="506" spans="1:48" ht="30" customHeight="1" x14ac:dyDescent="0.3">
      <c r="A506" s="14" t="s">
        <v>339</v>
      </c>
      <c r="B506" s="14" t="s">
        <v>336</v>
      </c>
      <c r="C506" s="14" t="s">
        <v>59</v>
      </c>
      <c r="D506" s="15">
        <v>75.8</v>
      </c>
      <c r="E506" s="16"/>
      <c r="F506" s="16">
        <f t="shared" si="86"/>
        <v>0</v>
      </c>
      <c r="G506" s="16"/>
      <c r="H506" s="16">
        <f t="shared" si="87"/>
        <v>0</v>
      </c>
      <c r="I506" s="16"/>
      <c r="J506" s="16">
        <f t="shared" si="88"/>
        <v>0</v>
      </c>
      <c r="K506" s="16">
        <f t="shared" si="89"/>
        <v>0</v>
      </c>
      <c r="L506" s="16">
        <f t="shared" si="90"/>
        <v>0</v>
      </c>
      <c r="M506" s="14"/>
      <c r="N506" s="2" t="s">
        <v>340</v>
      </c>
      <c r="O506" s="2" t="s">
        <v>53</v>
      </c>
      <c r="P506" s="2" t="s">
        <v>53</v>
      </c>
      <c r="Q506" s="2" t="s">
        <v>859</v>
      </c>
      <c r="R506" s="2" t="s">
        <v>61</v>
      </c>
      <c r="S506" s="2" t="s">
        <v>62</v>
      </c>
      <c r="T506" s="2" t="s">
        <v>62</v>
      </c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2" t="s">
        <v>53</v>
      </c>
      <c r="AS506" s="2" t="s">
        <v>53</v>
      </c>
      <c r="AT506" s="3"/>
      <c r="AU506" s="2" t="s">
        <v>872</v>
      </c>
      <c r="AV506" s="3">
        <v>465</v>
      </c>
    </row>
    <row r="507" spans="1:48" ht="30" customHeight="1" x14ac:dyDescent="0.3">
      <c r="A507" s="14" t="s">
        <v>873</v>
      </c>
      <c r="B507" s="14" t="s">
        <v>580</v>
      </c>
      <c r="C507" s="14" t="s">
        <v>59</v>
      </c>
      <c r="D507" s="15">
        <v>1.3</v>
      </c>
      <c r="E507" s="16"/>
      <c r="F507" s="16">
        <f t="shared" si="86"/>
        <v>0</v>
      </c>
      <c r="G507" s="16"/>
      <c r="H507" s="16">
        <f t="shared" si="87"/>
        <v>0</v>
      </c>
      <c r="I507" s="16"/>
      <c r="J507" s="16">
        <f t="shared" si="88"/>
        <v>0</v>
      </c>
      <c r="K507" s="16">
        <f t="shared" si="89"/>
        <v>0</v>
      </c>
      <c r="L507" s="16">
        <f t="shared" si="90"/>
        <v>0</v>
      </c>
      <c r="M507" s="14"/>
      <c r="N507" s="2" t="s">
        <v>874</v>
      </c>
      <c r="O507" s="2" t="s">
        <v>53</v>
      </c>
      <c r="P507" s="2" t="s">
        <v>53</v>
      </c>
      <c r="Q507" s="2" t="s">
        <v>859</v>
      </c>
      <c r="R507" s="2" t="s">
        <v>61</v>
      </c>
      <c r="S507" s="2" t="s">
        <v>62</v>
      </c>
      <c r="T507" s="2" t="s">
        <v>62</v>
      </c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2" t="s">
        <v>53</v>
      </c>
      <c r="AS507" s="2" t="s">
        <v>53</v>
      </c>
      <c r="AT507" s="3"/>
      <c r="AU507" s="2" t="s">
        <v>875</v>
      </c>
      <c r="AV507" s="3">
        <v>477</v>
      </c>
    </row>
    <row r="508" spans="1:48" ht="30" customHeight="1" x14ac:dyDescent="0.3">
      <c r="A508" s="14" t="s">
        <v>876</v>
      </c>
      <c r="B508" s="14" t="s">
        <v>877</v>
      </c>
      <c r="C508" s="14" t="s">
        <v>176</v>
      </c>
      <c r="D508" s="15">
        <v>9.6</v>
      </c>
      <c r="E508" s="16"/>
      <c r="F508" s="16">
        <f t="shared" si="86"/>
        <v>0</v>
      </c>
      <c r="G508" s="16"/>
      <c r="H508" s="16">
        <f t="shared" si="87"/>
        <v>0</v>
      </c>
      <c r="I508" s="16"/>
      <c r="J508" s="16">
        <f t="shared" si="88"/>
        <v>0</v>
      </c>
      <c r="K508" s="16">
        <f t="shared" si="89"/>
        <v>0</v>
      </c>
      <c r="L508" s="16">
        <f t="shared" si="90"/>
        <v>0</v>
      </c>
      <c r="M508" s="14"/>
      <c r="N508" s="2" t="s">
        <v>878</v>
      </c>
      <c r="O508" s="2" t="s">
        <v>53</v>
      </c>
      <c r="P508" s="2" t="s">
        <v>53</v>
      </c>
      <c r="Q508" s="2" t="s">
        <v>859</v>
      </c>
      <c r="R508" s="2" t="s">
        <v>61</v>
      </c>
      <c r="S508" s="2" t="s">
        <v>62</v>
      </c>
      <c r="T508" s="2" t="s">
        <v>62</v>
      </c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2" t="s">
        <v>53</v>
      </c>
      <c r="AS508" s="2" t="s">
        <v>53</v>
      </c>
      <c r="AT508" s="3"/>
      <c r="AU508" s="2" t="s">
        <v>879</v>
      </c>
      <c r="AV508" s="3">
        <v>901</v>
      </c>
    </row>
    <row r="509" spans="1:48" ht="30" customHeight="1" x14ac:dyDescent="0.3">
      <c r="A509" s="14" t="s">
        <v>194</v>
      </c>
      <c r="B509" s="14" t="s">
        <v>198</v>
      </c>
      <c r="C509" s="14" t="s">
        <v>176</v>
      </c>
      <c r="D509" s="15">
        <v>5.2</v>
      </c>
      <c r="E509" s="16"/>
      <c r="F509" s="16">
        <f t="shared" si="86"/>
        <v>0</v>
      </c>
      <c r="G509" s="16"/>
      <c r="H509" s="16">
        <f t="shared" si="87"/>
        <v>0</v>
      </c>
      <c r="I509" s="16"/>
      <c r="J509" s="16">
        <f t="shared" si="88"/>
        <v>0</v>
      </c>
      <c r="K509" s="16">
        <f t="shared" si="89"/>
        <v>0</v>
      </c>
      <c r="L509" s="16">
        <f t="shared" si="90"/>
        <v>0</v>
      </c>
      <c r="M509" s="14"/>
      <c r="N509" s="2" t="s">
        <v>199</v>
      </c>
      <c r="O509" s="2" t="s">
        <v>53</v>
      </c>
      <c r="P509" s="2" t="s">
        <v>53</v>
      </c>
      <c r="Q509" s="2" t="s">
        <v>859</v>
      </c>
      <c r="R509" s="2" t="s">
        <v>61</v>
      </c>
      <c r="S509" s="2" t="s">
        <v>62</v>
      </c>
      <c r="T509" s="2" t="s">
        <v>62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53</v>
      </c>
      <c r="AS509" s="2" t="s">
        <v>53</v>
      </c>
      <c r="AT509" s="3"/>
      <c r="AU509" s="2" t="s">
        <v>880</v>
      </c>
      <c r="AV509" s="3">
        <v>478</v>
      </c>
    </row>
    <row r="510" spans="1:48" ht="30" customHeight="1" x14ac:dyDescent="0.3">
      <c r="A510" s="14" t="s">
        <v>303</v>
      </c>
      <c r="B510" s="14" t="s">
        <v>322</v>
      </c>
      <c r="C510" s="14" t="s">
        <v>59</v>
      </c>
      <c r="D510" s="15">
        <v>12.7</v>
      </c>
      <c r="E510" s="16"/>
      <c r="F510" s="16">
        <f t="shared" si="86"/>
        <v>0</v>
      </c>
      <c r="G510" s="16"/>
      <c r="H510" s="16">
        <f t="shared" si="87"/>
        <v>0</v>
      </c>
      <c r="I510" s="16"/>
      <c r="J510" s="16">
        <f t="shared" si="88"/>
        <v>0</v>
      </c>
      <c r="K510" s="16">
        <f t="shared" si="89"/>
        <v>0</v>
      </c>
      <c r="L510" s="16">
        <f t="shared" si="90"/>
        <v>0</v>
      </c>
      <c r="M510" s="14"/>
      <c r="N510" s="2" t="s">
        <v>323</v>
      </c>
      <c r="O510" s="2" t="s">
        <v>53</v>
      </c>
      <c r="P510" s="2" t="s">
        <v>53</v>
      </c>
      <c r="Q510" s="2" t="s">
        <v>859</v>
      </c>
      <c r="R510" s="2" t="s">
        <v>61</v>
      </c>
      <c r="S510" s="2" t="s">
        <v>62</v>
      </c>
      <c r="T510" s="2" t="s">
        <v>62</v>
      </c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2" t="s">
        <v>53</v>
      </c>
      <c r="AS510" s="2" t="s">
        <v>53</v>
      </c>
      <c r="AT510" s="3"/>
      <c r="AU510" s="2" t="s">
        <v>881</v>
      </c>
      <c r="AV510" s="3">
        <v>479</v>
      </c>
    </row>
    <row r="511" spans="1:48" ht="30" customHeight="1" x14ac:dyDescent="0.3">
      <c r="A511" s="14" t="s">
        <v>882</v>
      </c>
      <c r="B511" s="14" t="s">
        <v>53</v>
      </c>
      <c r="C511" s="14" t="s">
        <v>59</v>
      </c>
      <c r="D511" s="15">
        <v>12.7</v>
      </c>
      <c r="E511" s="16"/>
      <c r="F511" s="16">
        <f t="shared" si="86"/>
        <v>0</v>
      </c>
      <c r="G511" s="16"/>
      <c r="H511" s="16">
        <f t="shared" si="87"/>
        <v>0</v>
      </c>
      <c r="I511" s="16"/>
      <c r="J511" s="16">
        <f t="shared" si="88"/>
        <v>0</v>
      </c>
      <c r="K511" s="16">
        <f t="shared" si="89"/>
        <v>0</v>
      </c>
      <c r="L511" s="16">
        <f t="shared" si="90"/>
        <v>0</v>
      </c>
      <c r="M511" s="14"/>
      <c r="N511" s="2" t="s">
        <v>883</v>
      </c>
      <c r="O511" s="2" t="s">
        <v>53</v>
      </c>
      <c r="P511" s="2" t="s">
        <v>53</v>
      </c>
      <c r="Q511" s="2" t="s">
        <v>859</v>
      </c>
      <c r="R511" s="2" t="s">
        <v>61</v>
      </c>
      <c r="S511" s="2" t="s">
        <v>62</v>
      </c>
      <c r="T511" s="2" t="s">
        <v>62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53</v>
      </c>
      <c r="AS511" s="2" t="s">
        <v>53</v>
      </c>
      <c r="AT511" s="3"/>
      <c r="AU511" s="2" t="s">
        <v>884</v>
      </c>
      <c r="AV511" s="3">
        <v>480</v>
      </c>
    </row>
    <row r="512" spans="1:48" ht="30" customHeight="1" x14ac:dyDescent="0.3">
      <c r="A512" s="14" t="s">
        <v>587</v>
      </c>
      <c r="B512" s="14" t="s">
        <v>622</v>
      </c>
      <c r="C512" s="14" t="s">
        <v>176</v>
      </c>
      <c r="D512" s="15">
        <v>5.2</v>
      </c>
      <c r="E512" s="16"/>
      <c r="F512" s="16">
        <f t="shared" si="86"/>
        <v>0</v>
      </c>
      <c r="G512" s="16"/>
      <c r="H512" s="16">
        <f t="shared" si="87"/>
        <v>0</v>
      </c>
      <c r="I512" s="16"/>
      <c r="J512" s="16">
        <f t="shared" si="88"/>
        <v>0</v>
      </c>
      <c r="K512" s="16">
        <f t="shared" si="89"/>
        <v>0</v>
      </c>
      <c r="L512" s="16">
        <f t="shared" si="90"/>
        <v>0</v>
      </c>
      <c r="M512" s="14"/>
      <c r="N512" s="2" t="s">
        <v>623</v>
      </c>
      <c r="O512" s="2" t="s">
        <v>53</v>
      </c>
      <c r="P512" s="2" t="s">
        <v>53</v>
      </c>
      <c r="Q512" s="2" t="s">
        <v>859</v>
      </c>
      <c r="R512" s="2" t="s">
        <v>61</v>
      </c>
      <c r="S512" s="2" t="s">
        <v>62</v>
      </c>
      <c r="T512" s="2" t="s">
        <v>62</v>
      </c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53</v>
      </c>
      <c r="AS512" s="2" t="s">
        <v>53</v>
      </c>
      <c r="AT512" s="3"/>
      <c r="AU512" s="2" t="s">
        <v>885</v>
      </c>
      <c r="AV512" s="3">
        <v>461</v>
      </c>
    </row>
    <row r="513" spans="1:48" ht="30" customHeight="1" x14ac:dyDescent="0.3">
      <c r="A513" s="14" t="s">
        <v>619</v>
      </c>
      <c r="B513" s="14" t="s">
        <v>53</v>
      </c>
      <c r="C513" s="14" t="s">
        <v>59</v>
      </c>
      <c r="D513" s="15">
        <v>4.7</v>
      </c>
      <c r="E513" s="16"/>
      <c r="F513" s="16">
        <f t="shared" si="86"/>
        <v>0</v>
      </c>
      <c r="G513" s="16"/>
      <c r="H513" s="16">
        <f t="shared" si="87"/>
        <v>0</v>
      </c>
      <c r="I513" s="16"/>
      <c r="J513" s="16">
        <f t="shared" si="88"/>
        <v>0</v>
      </c>
      <c r="K513" s="16">
        <f t="shared" si="89"/>
        <v>0</v>
      </c>
      <c r="L513" s="16">
        <f t="shared" si="90"/>
        <v>0</v>
      </c>
      <c r="M513" s="14"/>
      <c r="N513" s="2" t="s">
        <v>620</v>
      </c>
      <c r="O513" s="2" t="s">
        <v>53</v>
      </c>
      <c r="P513" s="2" t="s">
        <v>53</v>
      </c>
      <c r="Q513" s="2" t="s">
        <v>859</v>
      </c>
      <c r="R513" s="2" t="s">
        <v>61</v>
      </c>
      <c r="S513" s="2" t="s">
        <v>62</v>
      </c>
      <c r="T513" s="2" t="s">
        <v>62</v>
      </c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53</v>
      </c>
      <c r="AS513" s="2" t="s">
        <v>53</v>
      </c>
      <c r="AT513" s="3"/>
      <c r="AU513" s="2" t="s">
        <v>886</v>
      </c>
      <c r="AV513" s="3">
        <v>463</v>
      </c>
    </row>
    <row r="514" spans="1:48" ht="30" customHeight="1" x14ac:dyDescent="0.3">
      <c r="A514" s="14" t="s">
        <v>611</v>
      </c>
      <c r="B514" s="14" t="s">
        <v>612</v>
      </c>
      <c r="C514" s="14" t="s">
        <v>176</v>
      </c>
      <c r="D514" s="15">
        <v>28.4</v>
      </c>
      <c r="E514" s="16"/>
      <c r="F514" s="16">
        <f t="shared" si="86"/>
        <v>0</v>
      </c>
      <c r="G514" s="16"/>
      <c r="H514" s="16">
        <f t="shared" si="87"/>
        <v>0</v>
      </c>
      <c r="I514" s="16"/>
      <c r="J514" s="16">
        <f t="shared" si="88"/>
        <v>0</v>
      </c>
      <c r="K514" s="16">
        <f t="shared" si="89"/>
        <v>0</v>
      </c>
      <c r="L514" s="16">
        <f t="shared" si="90"/>
        <v>0</v>
      </c>
      <c r="M514" s="14"/>
      <c r="N514" s="2" t="s">
        <v>613</v>
      </c>
      <c r="O514" s="2" t="s">
        <v>53</v>
      </c>
      <c r="P514" s="2" t="s">
        <v>53</v>
      </c>
      <c r="Q514" s="2" t="s">
        <v>859</v>
      </c>
      <c r="R514" s="2" t="s">
        <v>61</v>
      </c>
      <c r="S514" s="2" t="s">
        <v>62</v>
      </c>
      <c r="T514" s="2" t="s">
        <v>62</v>
      </c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 t="s">
        <v>53</v>
      </c>
      <c r="AS514" s="2" t="s">
        <v>53</v>
      </c>
      <c r="AT514" s="3"/>
      <c r="AU514" s="2" t="s">
        <v>887</v>
      </c>
      <c r="AV514" s="3">
        <v>466</v>
      </c>
    </row>
    <row r="515" spans="1:48" ht="30" customHeight="1" x14ac:dyDescent="0.3">
      <c r="A515" s="14" t="s">
        <v>888</v>
      </c>
      <c r="B515" s="14" t="s">
        <v>53</v>
      </c>
      <c r="C515" s="14" t="s">
        <v>53</v>
      </c>
      <c r="D515" s="15"/>
      <c r="E515" s="16"/>
      <c r="F515" s="16">
        <f t="shared" si="86"/>
        <v>0</v>
      </c>
      <c r="G515" s="16"/>
      <c r="H515" s="16">
        <f t="shared" si="87"/>
        <v>0</v>
      </c>
      <c r="I515" s="16"/>
      <c r="J515" s="16">
        <f t="shared" si="88"/>
        <v>0</v>
      </c>
      <c r="K515" s="16">
        <f t="shared" si="89"/>
        <v>0</v>
      </c>
      <c r="L515" s="16">
        <f t="shared" si="90"/>
        <v>0</v>
      </c>
      <c r="M515" s="14"/>
      <c r="N515" s="2" t="s">
        <v>53</v>
      </c>
      <c r="O515" s="2" t="s">
        <v>53</v>
      </c>
      <c r="P515" s="2" t="s">
        <v>53</v>
      </c>
      <c r="Q515" s="2" t="s">
        <v>859</v>
      </c>
      <c r="R515" s="2" t="s">
        <v>62</v>
      </c>
      <c r="S515" s="2" t="s">
        <v>62</v>
      </c>
      <c r="T515" s="2" t="s">
        <v>62</v>
      </c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2" t="s">
        <v>53</v>
      </c>
      <c r="AS515" s="2" t="s">
        <v>53</v>
      </c>
      <c r="AT515" s="3"/>
      <c r="AU515" s="2" t="s">
        <v>859</v>
      </c>
      <c r="AV515" s="3">
        <v>481</v>
      </c>
    </row>
    <row r="516" spans="1:48" ht="30" customHeight="1" x14ac:dyDescent="0.3">
      <c r="A516" s="14" t="s">
        <v>267</v>
      </c>
      <c r="B516" s="14" t="s">
        <v>446</v>
      </c>
      <c r="C516" s="14" t="s">
        <v>59</v>
      </c>
      <c r="D516" s="15">
        <v>0.8</v>
      </c>
      <c r="E516" s="16"/>
      <c r="F516" s="16">
        <f t="shared" si="86"/>
        <v>0</v>
      </c>
      <c r="G516" s="16"/>
      <c r="H516" s="16">
        <f t="shared" si="87"/>
        <v>0</v>
      </c>
      <c r="I516" s="16"/>
      <c r="J516" s="16">
        <f t="shared" si="88"/>
        <v>0</v>
      </c>
      <c r="K516" s="16">
        <f t="shared" si="89"/>
        <v>0</v>
      </c>
      <c r="L516" s="16">
        <f t="shared" si="90"/>
        <v>0</v>
      </c>
      <c r="M516" s="14"/>
      <c r="N516" s="2" t="s">
        <v>447</v>
      </c>
      <c r="O516" s="2" t="s">
        <v>53</v>
      </c>
      <c r="P516" s="2" t="s">
        <v>53</v>
      </c>
      <c r="Q516" s="2" t="s">
        <v>859</v>
      </c>
      <c r="R516" s="2" t="s">
        <v>61</v>
      </c>
      <c r="S516" s="2" t="s">
        <v>62</v>
      </c>
      <c r="T516" s="2" t="s">
        <v>62</v>
      </c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2" t="s">
        <v>53</v>
      </c>
      <c r="AS516" s="2" t="s">
        <v>53</v>
      </c>
      <c r="AT516" s="3"/>
      <c r="AU516" s="2" t="s">
        <v>889</v>
      </c>
      <c r="AV516" s="3">
        <v>482</v>
      </c>
    </row>
    <row r="517" spans="1:48" ht="30" customHeight="1" x14ac:dyDescent="0.3">
      <c r="A517" s="14" t="s">
        <v>663</v>
      </c>
      <c r="B517" s="14" t="s">
        <v>272</v>
      </c>
      <c r="C517" s="14" t="s">
        <v>59</v>
      </c>
      <c r="D517" s="15">
        <v>0.8</v>
      </c>
      <c r="E517" s="16"/>
      <c r="F517" s="16">
        <f t="shared" si="86"/>
        <v>0</v>
      </c>
      <c r="G517" s="16"/>
      <c r="H517" s="16">
        <f t="shared" si="87"/>
        <v>0</v>
      </c>
      <c r="I517" s="16"/>
      <c r="J517" s="16">
        <f t="shared" si="88"/>
        <v>0</v>
      </c>
      <c r="K517" s="16">
        <f t="shared" si="89"/>
        <v>0</v>
      </c>
      <c r="L517" s="16">
        <f t="shared" si="90"/>
        <v>0</v>
      </c>
      <c r="M517" s="14"/>
      <c r="N517" s="2" t="s">
        <v>664</v>
      </c>
      <c r="O517" s="2" t="s">
        <v>53</v>
      </c>
      <c r="P517" s="2" t="s">
        <v>53</v>
      </c>
      <c r="Q517" s="2" t="s">
        <v>859</v>
      </c>
      <c r="R517" s="2" t="s">
        <v>61</v>
      </c>
      <c r="S517" s="2" t="s">
        <v>62</v>
      </c>
      <c r="T517" s="2" t="s">
        <v>62</v>
      </c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2" t="s">
        <v>53</v>
      </c>
      <c r="AS517" s="2" t="s">
        <v>53</v>
      </c>
      <c r="AT517" s="3"/>
      <c r="AU517" s="2" t="s">
        <v>890</v>
      </c>
      <c r="AV517" s="3">
        <v>483</v>
      </c>
    </row>
    <row r="518" spans="1:48" ht="30" customHeight="1" x14ac:dyDescent="0.3">
      <c r="A518" s="14" t="s">
        <v>453</v>
      </c>
      <c r="B518" s="14" t="s">
        <v>454</v>
      </c>
      <c r="C518" s="14" t="s">
        <v>176</v>
      </c>
      <c r="D518" s="15">
        <v>2.6</v>
      </c>
      <c r="E518" s="16"/>
      <c r="F518" s="16">
        <f t="shared" si="86"/>
        <v>0</v>
      </c>
      <c r="G518" s="16"/>
      <c r="H518" s="16">
        <f t="shared" si="87"/>
        <v>0</v>
      </c>
      <c r="I518" s="16"/>
      <c r="J518" s="16">
        <f t="shared" si="88"/>
        <v>0</v>
      </c>
      <c r="K518" s="16">
        <f t="shared" si="89"/>
        <v>0</v>
      </c>
      <c r="L518" s="16">
        <f t="shared" si="90"/>
        <v>0</v>
      </c>
      <c r="M518" s="14"/>
      <c r="N518" s="2" t="s">
        <v>455</v>
      </c>
      <c r="O518" s="2" t="s">
        <v>53</v>
      </c>
      <c r="P518" s="2" t="s">
        <v>53</v>
      </c>
      <c r="Q518" s="2" t="s">
        <v>859</v>
      </c>
      <c r="R518" s="2" t="s">
        <v>61</v>
      </c>
      <c r="S518" s="2" t="s">
        <v>62</v>
      </c>
      <c r="T518" s="2" t="s">
        <v>62</v>
      </c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2" t="s">
        <v>53</v>
      </c>
      <c r="AS518" s="2" t="s">
        <v>53</v>
      </c>
      <c r="AT518" s="3"/>
      <c r="AU518" s="2" t="s">
        <v>891</v>
      </c>
      <c r="AV518" s="3">
        <v>484</v>
      </c>
    </row>
    <row r="519" spans="1:48" ht="30" customHeight="1" x14ac:dyDescent="0.3">
      <c r="A519" s="14" t="s">
        <v>335</v>
      </c>
      <c r="B519" s="14" t="s">
        <v>336</v>
      </c>
      <c r="C519" s="14" t="s">
        <v>59</v>
      </c>
      <c r="D519" s="15">
        <v>50.4</v>
      </c>
      <c r="E519" s="16"/>
      <c r="F519" s="16">
        <f t="shared" si="86"/>
        <v>0</v>
      </c>
      <c r="G519" s="16"/>
      <c r="H519" s="16">
        <f t="shared" si="87"/>
        <v>0</v>
      </c>
      <c r="I519" s="16"/>
      <c r="J519" s="16">
        <f t="shared" si="88"/>
        <v>0</v>
      </c>
      <c r="K519" s="16">
        <f t="shared" si="89"/>
        <v>0</v>
      </c>
      <c r="L519" s="16">
        <f t="shared" si="90"/>
        <v>0</v>
      </c>
      <c r="M519" s="14"/>
      <c r="N519" s="2" t="s">
        <v>358</v>
      </c>
      <c r="O519" s="2" t="s">
        <v>53</v>
      </c>
      <c r="P519" s="2" t="s">
        <v>53</v>
      </c>
      <c r="Q519" s="2" t="s">
        <v>859</v>
      </c>
      <c r="R519" s="2" t="s">
        <v>61</v>
      </c>
      <c r="S519" s="2" t="s">
        <v>62</v>
      </c>
      <c r="T519" s="2" t="s">
        <v>62</v>
      </c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2" t="s">
        <v>53</v>
      </c>
      <c r="AS519" s="2" t="s">
        <v>53</v>
      </c>
      <c r="AT519" s="3"/>
      <c r="AU519" s="2" t="s">
        <v>892</v>
      </c>
      <c r="AV519" s="3">
        <v>485</v>
      </c>
    </row>
    <row r="520" spans="1:48" ht="30" customHeight="1" x14ac:dyDescent="0.3">
      <c r="A520" s="14" t="s">
        <v>339</v>
      </c>
      <c r="B520" s="14" t="s">
        <v>336</v>
      </c>
      <c r="C520" s="14" t="s">
        <v>59</v>
      </c>
      <c r="D520" s="15">
        <v>50.4</v>
      </c>
      <c r="E520" s="16"/>
      <c r="F520" s="16">
        <f t="shared" si="86"/>
        <v>0</v>
      </c>
      <c r="G520" s="16"/>
      <c r="H520" s="16">
        <f t="shared" si="87"/>
        <v>0</v>
      </c>
      <c r="I520" s="16"/>
      <c r="J520" s="16">
        <f t="shared" si="88"/>
        <v>0</v>
      </c>
      <c r="K520" s="16">
        <f t="shared" si="89"/>
        <v>0</v>
      </c>
      <c r="L520" s="16">
        <f t="shared" si="90"/>
        <v>0</v>
      </c>
      <c r="M520" s="14"/>
      <c r="N520" s="2" t="s">
        <v>360</v>
      </c>
      <c r="O520" s="2" t="s">
        <v>53</v>
      </c>
      <c r="P520" s="2" t="s">
        <v>53</v>
      </c>
      <c r="Q520" s="2" t="s">
        <v>859</v>
      </c>
      <c r="R520" s="2" t="s">
        <v>61</v>
      </c>
      <c r="S520" s="2" t="s">
        <v>62</v>
      </c>
      <c r="T520" s="2" t="s">
        <v>62</v>
      </c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2" t="s">
        <v>53</v>
      </c>
      <c r="AS520" s="2" t="s">
        <v>53</v>
      </c>
      <c r="AT520" s="3"/>
      <c r="AU520" s="2" t="s">
        <v>893</v>
      </c>
      <c r="AV520" s="3">
        <v>486</v>
      </c>
    </row>
    <row r="521" spans="1:48" ht="30" customHeight="1" x14ac:dyDescent="0.3">
      <c r="A521" s="14" t="s">
        <v>611</v>
      </c>
      <c r="B521" s="14" t="s">
        <v>612</v>
      </c>
      <c r="C521" s="14" t="s">
        <v>176</v>
      </c>
      <c r="D521" s="15">
        <v>19.3</v>
      </c>
      <c r="E521" s="16"/>
      <c r="F521" s="16">
        <f t="shared" si="86"/>
        <v>0</v>
      </c>
      <c r="G521" s="16"/>
      <c r="H521" s="16">
        <f t="shared" si="87"/>
        <v>0</v>
      </c>
      <c r="I521" s="16"/>
      <c r="J521" s="16">
        <f t="shared" si="88"/>
        <v>0</v>
      </c>
      <c r="K521" s="16">
        <f t="shared" si="89"/>
        <v>0</v>
      </c>
      <c r="L521" s="16">
        <f t="shared" si="90"/>
        <v>0</v>
      </c>
      <c r="M521" s="14"/>
      <c r="N521" s="2" t="s">
        <v>628</v>
      </c>
      <c r="O521" s="2" t="s">
        <v>53</v>
      </c>
      <c r="P521" s="2" t="s">
        <v>53</v>
      </c>
      <c r="Q521" s="2" t="s">
        <v>859</v>
      </c>
      <c r="R521" s="2" t="s">
        <v>61</v>
      </c>
      <c r="S521" s="2" t="s">
        <v>62</v>
      </c>
      <c r="T521" s="2" t="s">
        <v>62</v>
      </c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2" t="s">
        <v>53</v>
      </c>
      <c r="AS521" s="2" t="s">
        <v>53</v>
      </c>
      <c r="AT521" s="3"/>
      <c r="AU521" s="2" t="s">
        <v>894</v>
      </c>
      <c r="AV521" s="3">
        <v>487</v>
      </c>
    </row>
    <row r="522" spans="1:48" ht="30" customHeight="1" x14ac:dyDescent="0.3">
      <c r="A522" s="14" t="s">
        <v>895</v>
      </c>
      <c r="B522" s="14" t="s">
        <v>53</v>
      </c>
      <c r="C522" s="14" t="s">
        <v>53</v>
      </c>
      <c r="D522" s="15"/>
      <c r="E522" s="16"/>
      <c r="F522" s="16">
        <f t="shared" si="86"/>
        <v>0</v>
      </c>
      <c r="G522" s="16"/>
      <c r="H522" s="16">
        <f t="shared" si="87"/>
        <v>0</v>
      </c>
      <c r="I522" s="16"/>
      <c r="J522" s="16">
        <f t="shared" si="88"/>
        <v>0</v>
      </c>
      <c r="K522" s="16">
        <f t="shared" si="89"/>
        <v>0</v>
      </c>
      <c r="L522" s="16">
        <f t="shared" si="90"/>
        <v>0</v>
      </c>
      <c r="M522" s="14"/>
      <c r="N522" s="2" t="s">
        <v>53</v>
      </c>
      <c r="O522" s="2" t="s">
        <v>53</v>
      </c>
      <c r="P522" s="2" t="s">
        <v>53</v>
      </c>
      <c r="Q522" s="2" t="s">
        <v>859</v>
      </c>
      <c r="R522" s="2" t="s">
        <v>62</v>
      </c>
      <c r="S522" s="2" t="s">
        <v>62</v>
      </c>
      <c r="T522" s="2" t="s">
        <v>62</v>
      </c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2" t="s">
        <v>53</v>
      </c>
      <c r="AS522" s="2" t="s">
        <v>53</v>
      </c>
      <c r="AT522" s="3"/>
      <c r="AU522" s="2" t="s">
        <v>859</v>
      </c>
      <c r="AV522" s="3">
        <v>506</v>
      </c>
    </row>
    <row r="523" spans="1:48" ht="30" customHeight="1" x14ac:dyDescent="0.3">
      <c r="A523" s="14" t="s">
        <v>335</v>
      </c>
      <c r="B523" s="14" t="s">
        <v>336</v>
      </c>
      <c r="C523" s="14" t="s">
        <v>59</v>
      </c>
      <c r="D523" s="15">
        <v>58.4</v>
      </c>
      <c r="E523" s="16"/>
      <c r="F523" s="16">
        <f t="shared" ref="F523:F553" si="91">TRUNC(E523*D523, 0)</f>
        <v>0</v>
      </c>
      <c r="G523" s="16"/>
      <c r="H523" s="16">
        <f t="shared" ref="H523:H553" si="92">TRUNC(G523*D523, 0)</f>
        <v>0</v>
      </c>
      <c r="I523" s="16"/>
      <c r="J523" s="16">
        <f t="shared" ref="J523:J553" si="93">TRUNC(I523*D523, 0)</f>
        <v>0</v>
      </c>
      <c r="K523" s="16">
        <f t="shared" ref="K523:K553" si="94">TRUNC(E523+G523+I523, 0)</f>
        <v>0</v>
      </c>
      <c r="L523" s="16">
        <f t="shared" ref="L523:L553" si="95">TRUNC(F523+H523+J523, 0)</f>
        <v>0</v>
      </c>
      <c r="M523" s="14"/>
      <c r="N523" s="2" t="s">
        <v>379</v>
      </c>
      <c r="O523" s="2" t="s">
        <v>53</v>
      </c>
      <c r="P523" s="2" t="s">
        <v>53</v>
      </c>
      <c r="Q523" s="2" t="s">
        <v>859</v>
      </c>
      <c r="R523" s="2" t="s">
        <v>61</v>
      </c>
      <c r="S523" s="2" t="s">
        <v>62</v>
      </c>
      <c r="T523" s="2" t="s">
        <v>62</v>
      </c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2" t="s">
        <v>53</v>
      </c>
      <c r="AS523" s="2" t="s">
        <v>53</v>
      </c>
      <c r="AT523" s="3"/>
      <c r="AU523" s="2" t="s">
        <v>896</v>
      </c>
      <c r="AV523" s="3">
        <v>488</v>
      </c>
    </row>
    <row r="524" spans="1:48" ht="30" customHeight="1" x14ac:dyDescent="0.3">
      <c r="A524" s="14" t="s">
        <v>339</v>
      </c>
      <c r="B524" s="14" t="s">
        <v>336</v>
      </c>
      <c r="C524" s="14" t="s">
        <v>59</v>
      </c>
      <c r="D524" s="15">
        <v>58.4</v>
      </c>
      <c r="E524" s="16"/>
      <c r="F524" s="16">
        <f t="shared" si="91"/>
        <v>0</v>
      </c>
      <c r="G524" s="16"/>
      <c r="H524" s="16">
        <f t="shared" si="92"/>
        <v>0</v>
      </c>
      <c r="I524" s="16"/>
      <c r="J524" s="16">
        <f t="shared" si="93"/>
        <v>0</v>
      </c>
      <c r="K524" s="16">
        <f t="shared" si="94"/>
        <v>0</v>
      </c>
      <c r="L524" s="16">
        <f t="shared" si="95"/>
        <v>0</v>
      </c>
      <c r="M524" s="14"/>
      <c r="N524" s="2" t="s">
        <v>381</v>
      </c>
      <c r="O524" s="2" t="s">
        <v>53</v>
      </c>
      <c r="P524" s="2" t="s">
        <v>53</v>
      </c>
      <c r="Q524" s="2" t="s">
        <v>859</v>
      </c>
      <c r="R524" s="2" t="s">
        <v>61</v>
      </c>
      <c r="S524" s="2" t="s">
        <v>62</v>
      </c>
      <c r="T524" s="2" t="s">
        <v>62</v>
      </c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2" t="s">
        <v>53</v>
      </c>
      <c r="AS524" s="2" t="s">
        <v>53</v>
      </c>
      <c r="AT524" s="3"/>
      <c r="AU524" s="2" t="s">
        <v>897</v>
      </c>
      <c r="AV524" s="3">
        <v>489</v>
      </c>
    </row>
    <row r="525" spans="1:48" ht="30" customHeight="1" x14ac:dyDescent="0.3">
      <c r="A525" s="14" t="s">
        <v>611</v>
      </c>
      <c r="B525" s="14" t="s">
        <v>612</v>
      </c>
      <c r="C525" s="14" t="s">
        <v>176</v>
      </c>
      <c r="D525" s="15">
        <v>22.3</v>
      </c>
      <c r="E525" s="16"/>
      <c r="F525" s="16">
        <f t="shared" si="91"/>
        <v>0</v>
      </c>
      <c r="G525" s="16"/>
      <c r="H525" s="16">
        <f t="shared" si="92"/>
        <v>0</v>
      </c>
      <c r="I525" s="16"/>
      <c r="J525" s="16">
        <f t="shared" si="93"/>
        <v>0</v>
      </c>
      <c r="K525" s="16">
        <f t="shared" si="94"/>
        <v>0</v>
      </c>
      <c r="L525" s="16">
        <f t="shared" si="95"/>
        <v>0</v>
      </c>
      <c r="M525" s="14"/>
      <c r="N525" s="2" t="s">
        <v>633</v>
      </c>
      <c r="O525" s="2" t="s">
        <v>53</v>
      </c>
      <c r="P525" s="2" t="s">
        <v>53</v>
      </c>
      <c r="Q525" s="2" t="s">
        <v>859</v>
      </c>
      <c r="R525" s="2" t="s">
        <v>61</v>
      </c>
      <c r="S525" s="2" t="s">
        <v>62</v>
      </c>
      <c r="T525" s="2" t="s">
        <v>62</v>
      </c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2" t="s">
        <v>53</v>
      </c>
      <c r="AS525" s="2" t="s">
        <v>53</v>
      </c>
      <c r="AT525" s="3"/>
      <c r="AU525" s="2" t="s">
        <v>898</v>
      </c>
      <c r="AV525" s="3">
        <v>490</v>
      </c>
    </row>
    <row r="526" spans="1:48" ht="30" customHeight="1" x14ac:dyDescent="0.3">
      <c r="A526" s="14" t="s">
        <v>899</v>
      </c>
      <c r="B526" s="14" t="s">
        <v>53</v>
      </c>
      <c r="C526" s="14" t="s">
        <v>59</v>
      </c>
      <c r="D526" s="15">
        <v>45.2</v>
      </c>
      <c r="E526" s="16"/>
      <c r="F526" s="16">
        <f t="shared" si="91"/>
        <v>0</v>
      </c>
      <c r="G526" s="16"/>
      <c r="H526" s="16">
        <f t="shared" si="92"/>
        <v>0</v>
      </c>
      <c r="I526" s="16"/>
      <c r="J526" s="16">
        <f t="shared" si="93"/>
        <v>0</v>
      </c>
      <c r="K526" s="16">
        <f t="shared" si="94"/>
        <v>0</v>
      </c>
      <c r="L526" s="16">
        <f t="shared" si="95"/>
        <v>0</v>
      </c>
      <c r="M526" s="14"/>
      <c r="N526" s="2" t="s">
        <v>900</v>
      </c>
      <c r="O526" s="2" t="s">
        <v>53</v>
      </c>
      <c r="P526" s="2" t="s">
        <v>53</v>
      </c>
      <c r="Q526" s="2" t="s">
        <v>859</v>
      </c>
      <c r="R526" s="2" t="s">
        <v>61</v>
      </c>
      <c r="S526" s="2" t="s">
        <v>62</v>
      </c>
      <c r="T526" s="2" t="s">
        <v>62</v>
      </c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2" t="s">
        <v>53</v>
      </c>
      <c r="AS526" s="2" t="s">
        <v>53</v>
      </c>
      <c r="AT526" s="3"/>
      <c r="AU526" s="2" t="s">
        <v>901</v>
      </c>
      <c r="AV526" s="3">
        <v>491</v>
      </c>
    </row>
    <row r="527" spans="1:48" ht="30" customHeight="1" x14ac:dyDescent="0.3">
      <c r="A527" s="14" t="s">
        <v>902</v>
      </c>
      <c r="B527" s="14" t="s">
        <v>53</v>
      </c>
      <c r="C527" s="14" t="s">
        <v>53</v>
      </c>
      <c r="D527" s="15"/>
      <c r="E527" s="16"/>
      <c r="F527" s="16">
        <f t="shared" si="91"/>
        <v>0</v>
      </c>
      <c r="G527" s="16"/>
      <c r="H527" s="16">
        <f t="shared" si="92"/>
        <v>0</v>
      </c>
      <c r="I527" s="16"/>
      <c r="J527" s="16">
        <f t="shared" si="93"/>
        <v>0</v>
      </c>
      <c r="K527" s="16">
        <f t="shared" si="94"/>
        <v>0</v>
      </c>
      <c r="L527" s="16">
        <f t="shared" si="95"/>
        <v>0</v>
      </c>
      <c r="M527" s="14"/>
      <c r="N527" s="2" t="s">
        <v>53</v>
      </c>
      <c r="O527" s="2" t="s">
        <v>53</v>
      </c>
      <c r="P527" s="2" t="s">
        <v>53</v>
      </c>
      <c r="Q527" s="2" t="s">
        <v>859</v>
      </c>
      <c r="R527" s="2" t="s">
        <v>62</v>
      </c>
      <c r="S527" s="2" t="s">
        <v>62</v>
      </c>
      <c r="T527" s="2" t="s">
        <v>62</v>
      </c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2" t="s">
        <v>53</v>
      </c>
      <c r="AS527" s="2" t="s">
        <v>53</v>
      </c>
      <c r="AT527" s="3"/>
      <c r="AU527" s="2" t="s">
        <v>859</v>
      </c>
      <c r="AV527" s="3">
        <v>507</v>
      </c>
    </row>
    <row r="528" spans="1:48" ht="30" customHeight="1" x14ac:dyDescent="0.3">
      <c r="A528" s="14" t="s">
        <v>351</v>
      </c>
      <c r="B528" s="14" t="s">
        <v>352</v>
      </c>
      <c r="C528" s="14" t="s">
        <v>59</v>
      </c>
      <c r="D528" s="15">
        <v>4.0999999999999996</v>
      </c>
      <c r="E528" s="16"/>
      <c r="F528" s="16">
        <f t="shared" si="91"/>
        <v>0</v>
      </c>
      <c r="G528" s="16"/>
      <c r="H528" s="16">
        <f t="shared" si="92"/>
        <v>0</v>
      </c>
      <c r="I528" s="16"/>
      <c r="J528" s="16">
        <f t="shared" si="93"/>
        <v>0</v>
      </c>
      <c r="K528" s="16">
        <f t="shared" si="94"/>
        <v>0</v>
      </c>
      <c r="L528" s="16">
        <f t="shared" si="95"/>
        <v>0</v>
      </c>
      <c r="M528" s="14"/>
      <c r="N528" s="2" t="s">
        <v>903</v>
      </c>
      <c r="O528" s="2" t="s">
        <v>53</v>
      </c>
      <c r="P528" s="2" t="s">
        <v>53</v>
      </c>
      <c r="Q528" s="2" t="s">
        <v>859</v>
      </c>
      <c r="R528" s="2" t="s">
        <v>61</v>
      </c>
      <c r="S528" s="2" t="s">
        <v>62</v>
      </c>
      <c r="T528" s="2" t="s">
        <v>62</v>
      </c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2" t="s">
        <v>53</v>
      </c>
      <c r="AS528" s="2" t="s">
        <v>53</v>
      </c>
      <c r="AT528" s="3"/>
      <c r="AU528" s="2" t="s">
        <v>904</v>
      </c>
      <c r="AV528" s="3">
        <v>950</v>
      </c>
    </row>
    <row r="529" spans="1:48" ht="30" customHeight="1" x14ac:dyDescent="0.3">
      <c r="A529" s="14" t="s">
        <v>187</v>
      </c>
      <c r="B529" s="14" t="s">
        <v>746</v>
      </c>
      <c r="C529" s="14" t="s">
        <v>59</v>
      </c>
      <c r="D529" s="15">
        <v>4.0999999999999996</v>
      </c>
      <c r="E529" s="16"/>
      <c r="F529" s="16">
        <f t="shared" si="91"/>
        <v>0</v>
      </c>
      <c r="G529" s="16"/>
      <c r="H529" s="16">
        <f t="shared" si="92"/>
        <v>0</v>
      </c>
      <c r="I529" s="16"/>
      <c r="J529" s="16">
        <f t="shared" si="93"/>
        <v>0</v>
      </c>
      <c r="K529" s="16">
        <f t="shared" si="94"/>
        <v>0</v>
      </c>
      <c r="L529" s="16">
        <f t="shared" si="95"/>
        <v>0</v>
      </c>
      <c r="M529" s="14"/>
      <c r="N529" s="2" t="s">
        <v>905</v>
      </c>
      <c r="O529" s="2" t="s">
        <v>53</v>
      </c>
      <c r="P529" s="2" t="s">
        <v>53</v>
      </c>
      <c r="Q529" s="2" t="s">
        <v>859</v>
      </c>
      <c r="R529" s="2" t="s">
        <v>61</v>
      </c>
      <c r="S529" s="2" t="s">
        <v>62</v>
      </c>
      <c r="T529" s="2" t="s">
        <v>62</v>
      </c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2" t="s">
        <v>53</v>
      </c>
      <c r="AS529" s="2" t="s">
        <v>53</v>
      </c>
      <c r="AT529" s="3"/>
      <c r="AU529" s="2" t="s">
        <v>906</v>
      </c>
      <c r="AV529" s="3">
        <v>493</v>
      </c>
    </row>
    <row r="530" spans="1:48" ht="30" customHeight="1" x14ac:dyDescent="0.3">
      <c r="A530" s="14" t="s">
        <v>303</v>
      </c>
      <c r="B530" s="14" t="s">
        <v>252</v>
      </c>
      <c r="C530" s="14" t="s">
        <v>59</v>
      </c>
      <c r="D530" s="15">
        <v>4.0999999999999996</v>
      </c>
      <c r="E530" s="16"/>
      <c r="F530" s="16">
        <f t="shared" si="91"/>
        <v>0</v>
      </c>
      <c r="G530" s="16"/>
      <c r="H530" s="16">
        <f t="shared" si="92"/>
        <v>0</v>
      </c>
      <c r="I530" s="16"/>
      <c r="J530" s="16">
        <f t="shared" si="93"/>
        <v>0</v>
      </c>
      <c r="K530" s="16">
        <f t="shared" si="94"/>
        <v>0</v>
      </c>
      <c r="L530" s="16">
        <f t="shared" si="95"/>
        <v>0</v>
      </c>
      <c r="M530" s="14"/>
      <c r="N530" s="2" t="s">
        <v>750</v>
      </c>
      <c r="O530" s="2" t="s">
        <v>53</v>
      </c>
      <c r="P530" s="2" t="s">
        <v>53</v>
      </c>
      <c r="Q530" s="2" t="s">
        <v>859</v>
      </c>
      <c r="R530" s="2" t="s">
        <v>61</v>
      </c>
      <c r="S530" s="2" t="s">
        <v>62</v>
      </c>
      <c r="T530" s="2" t="s">
        <v>62</v>
      </c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2" t="s">
        <v>53</v>
      </c>
      <c r="AS530" s="2" t="s">
        <v>53</v>
      </c>
      <c r="AT530" s="3"/>
      <c r="AU530" s="2" t="s">
        <v>907</v>
      </c>
      <c r="AV530" s="3">
        <v>494</v>
      </c>
    </row>
    <row r="531" spans="1:48" ht="30" customHeight="1" x14ac:dyDescent="0.3">
      <c r="A531" s="14" t="s">
        <v>307</v>
      </c>
      <c r="B531" s="14" t="s">
        <v>752</v>
      </c>
      <c r="C531" s="14" t="s">
        <v>176</v>
      </c>
      <c r="D531" s="15">
        <v>2.7</v>
      </c>
      <c r="E531" s="16"/>
      <c r="F531" s="16">
        <f t="shared" si="91"/>
        <v>0</v>
      </c>
      <c r="G531" s="16"/>
      <c r="H531" s="16">
        <f t="shared" si="92"/>
        <v>0</v>
      </c>
      <c r="I531" s="16"/>
      <c r="J531" s="16">
        <f t="shared" si="93"/>
        <v>0</v>
      </c>
      <c r="K531" s="16">
        <f t="shared" si="94"/>
        <v>0</v>
      </c>
      <c r="L531" s="16">
        <f t="shared" si="95"/>
        <v>0</v>
      </c>
      <c r="M531" s="14"/>
      <c r="N531" s="2" t="s">
        <v>753</v>
      </c>
      <c r="O531" s="2" t="s">
        <v>53</v>
      </c>
      <c r="P531" s="2" t="s">
        <v>53</v>
      </c>
      <c r="Q531" s="2" t="s">
        <v>859</v>
      </c>
      <c r="R531" s="2" t="s">
        <v>61</v>
      </c>
      <c r="S531" s="2" t="s">
        <v>62</v>
      </c>
      <c r="T531" s="2" t="s">
        <v>62</v>
      </c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2" t="s">
        <v>53</v>
      </c>
      <c r="AS531" s="2" t="s">
        <v>53</v>
      </c>
      <c r="AT531" s="3"/>
      <c r="AU531" s="2" t="s">
        <v>908</v>
      </c>
      <c r="AV531" s="3">
        <v>495</v>
      </c>
    </row>
    <row r="532" spans="1:48" ht="30" customHeight="1" x14ac:dyDescent="0.3">
      <c r="A532" s="14" t="s">
        <v>619</v>
      </c>
      <c r="B532" s="14" t="s">
        <v>53</v>
      </c>
      <c r="C532" s="14" t="s">
        <v>59</v>
      </c>
      <c r="D532" s="15">
        <v>3.3</v>
      </c>
      <c r="E532" s="16"/>
      <c r="F532" s="16">
        <f t="shared" si="91"/>
        <v>0</v>
      </c>
      <c r="G532" s="16"/>
      <c r="H532" s="16">
        <f t="shared" si="92"/>
        <v>0</v>
      </c>
      <c r="I532" s="16"/>
      <c r="J532" s="16">
        <f t="shared" si="93"/>
        <v>0</v>
      </c>
      <c r="K532" s="16">
        <f t="shared" si="94"/>
        <v>0</v>
      </c>
      <c r="L532" s="16">
        <f t="shared" si="95"/>
        <v>0</v>
      </c>
      <c r="M532" s="14"/>
      <c r="N532" s="2" t="s">
        <v>909</v>
      </c>
      <c r="O532" s="2" t="s">
        <v>53</v>
      </c>
      <c r="P532" s="2" t="s">
        <v>53</v>
      </c>
      <c r="Q532" s="2" t="s">
        <v>859</v>
      </c>
      <c r="R532" s="2" t="s">
        <v>61</v>
      </c>
      <c r="S532" s="2" t="s">
        <v>62</v>
      </c>
      <c r="T532" s="2" t="s">
        <v>62</v>
      </c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2" t="s">
        <v>53</v>
      </c>
      <c r="AS532" s="2" t="s">
        <v>53</v>
      </c>
      <c r="AT532" s="3"/>
      <c r="AU532" s="2" t="s">
        <v>910</v>
      </c>
      <c r="AV532" s="3">
        <v>496</v>
      </c>
    </row>
    <row r="533" spans="1:48" ht="30" customHeight="1" x14ac:dyDescent="0.3">
      <c r="A533" s="14" t="s">
        <v>335</v>
      </c>
      <c r="B533" s="14" t="s">
        <v>336</v>
      </c>
      <c r="C533" s="14" t="s">
        <v>59</v>
      </c>
      <c r="D533" s="15">
        <v>25.6</v>
      </c>
      <c r="E533" s="16"/>
      <c r="F533" s="16">
        <f t="shared" si="91"/>
        <v>0</v>
      </c>
      <c r="G533" s="16"/>
      <c r="H533" s="16">
        <f t="shared" si="92"/>
        <v>0</v>
      </c>
      <c r="I533" s="16"/>
      <c r="J533" s="16">
        <f t="shared" si="93"/>
        <v>0</v>
      </c>
      <c r="K533" s="16">
        <f t="shared" si="94"/>
        <v>0</v>
      </c>
      <c r="L533" s="16">
        <f t="shared" si="95"/>
        <v>0</v>
      </c>
      <c r="M533" s="14"/>
      <c r="N533" s="2" t="s">
        <v>423</v>
      </c>
      <c r="O533" s="2" t="s">
        <v>53</v>
      </c>
      <c r="P533" s="2" t="s">
        <v>53</v>
      </c>
      <c r="Q533" s="2" t="s">
        <v>859</v>
      </c>
      <c r="R533" s="2" t="s">
        <v>61</v>
      </c>
      <c r="S533" s="2" t="s">
        <v>62</v>
      </c>
      <c r="T533" s="2" t="s">
        <v>62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53</v>
      </c>
      <c r="AS533" s="2" t="s">
        <v>53</v>
      </c>
      <c r="AT533" s="3"/>
      <c r="AU533" s="2" t="s">
        <v>911</v>
      </c>
      <c r="AV533" s="3">
        <v>497</v>
      </c>
    </row>
    <row r="534" spans="1:48" ht="30" customHeight="1" x14ac:dyDescent="0.3">
      <c r="A534" s="14" t="s">
        <v>339</v>
      </c>
      <c r="B534" s="14" t="s">
        <v>336</v>
      </c>
      <c r="C534" s="14" t="s">
        <v>59</v>
      </c>
      <c r="D534" s="15">
        <v>25.6</v>
      </c>
      <c r="E534" s="16"/>
      <c r="F534" s="16">
        <f t="shared" si="91"/>
        <v>0</v>
      </c>
      <c r="G534" s="16"/>
      <c r="H534" s="16">
        <f t="shared" si="92"/>
        <v>0</v>
      </c>
      <c r="I534" s="16"/>
      <c r="J534" s="16">
        <f t="shared" si="93"/>
        <v>0</v>
      </c>
      <c r="K534" s="16">
        <f t="shared" si="94"/>
        <v>0</v>
      </c>
      <c r="L534" s="16">
        <f t="shared" si="95"/>
        <v>0</v>
      </c>
      <c r="M534" s="14"/>
      <c r="N534" s="2" t="s">
        <v>428</v>
      </c>
      <c r="O534" s="2" t="s">
        <v>53</v>
      </c>
      <c r="P534" s="2" t="s">
        <v>53</v>
      </c>
      <c r="Q534" s="2" t="s">
        <v>859</v>
      </c>
      <c r="R534" s="2" t="s">
        <v>61</v>
      </c>
      <c r="S534" s="2" t="s">
        <v>62</v>
      </c>
      <c r="T534" s="2" t="s">
        <v>62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53</v>
      </c>
      <c r="AS534" s="2" t="s">
        <v>53</v>
      </c>
      <c r="AT534" s="3"/>
      <c r="AU534" s="2" t="s">
        <v>912</v>
      </c>
      <c r="AV534" s="3">
        <v>498</v>
      </c>
    </row>
    <row r="535" spans="1:48" ht="30" customHeight="1" x14ac:dyDescent="0.3">
      <c r="A535" s="14" t="s">
        <v>611</v>
      </c>
      <c r="B535" s="14" t="s">
        <v>612</v>
      </c>
      <c r="C535" s="14" t="s">
        <v>176</v>
      </c>
      <c r="D535" s="15">
        <v>10.9</v>
      </c>
      <c r="E535" s="16"/>
      <c r="F535" s="16">
        <f t="shared" si="91"/>
        <v>0</v>
      </c>
      <c r="G535" s="16"/>
      <c r="H535" s="16">
        <f t="shared" si="92"/>
        <v>0</v>
      </c>
      <c r="I535" s="16"/>
      <c r="J535" s="16">
        <f t="shared" si="93"/>
        <v>0</v>
      </c>
      <c r="K535" s="16">
        <f t="shared" si="94"/>
        <v>0</v>
      </c>
      <c r="L535" s="16">
        <f t="shared" si="95"/>
        <v>0</v>
      </c>
      <c r="M535" s="14"/>
      <c r="N535" s="2" t="s">
        <v>913</v>
      </c>
      <c r="O535" s="2" t="s">
        <v>53</v>
      </c>
      <c r="P535" s="2" t="s">
        <v>53</v>
      </c>
      <c r="Q535" s="2" t="s">
        <v>859</v>
      </c>
      <c r="R535" s="2" t="s">
        <v>61</v>
      </c>
      <c r="S535" s="2" t="s">
        <v>62</v>
      </c>
      <c r="T535" s="2" t="s">
        <v>62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53</v>
      </c>
      <c r="AS535" s="2" t="s">
        <v>53</v>
      </c>
      <c r="AT535" s="3"/>
      <c r="AU535" s="2" t="s">
        <v>914</v>
      </c>
      <c r="AV535" s="3">
        <v>499</v>
      </c>
    </row>
    <row r="536" spans="1:48" ht="30" customHeight="1" x14ac:dyDescent="0.3">
      <c r="A536" s="14" t="s">
        <v>915</v>
      </c>
      <c r="B536" s="14" t="s">
        <v>53</v>
      </c>
      <c r="C536" s="14" t="s">
        <v>53</v>
      </c>
      <c r="D536" s="15"/>
      <c r="E536" s="16"/>
      <c r="F536" s="16">
        <f t="shared" si="91"/>
        <v>0</v>
      </c>
      <c r="G536" s="16"/>
      <c r="H536" s="16">
        <f t="shared" si="92"/>
        <v>0</v>
      </c>
      <c r="I536" s="16"/>
      <c r="J536" s="16">
        <f t="shared" si="93"/>
        <v>0</v>
      </c>
      <c r="K536" s="16">
        <f t="shared" si="94"/>
        <v>0</v>
      </c>
      <c r="L536" s="16">
        <f t="shared" si="95"/>
        <v>0</v>
      </c>
      <c r="M536" s="14"/>
      <c r="N536" s="2" t="s">
        <v>53</v>
      </c>
      <c r="O536" s="2" t="s">
        <v>53</v>
      </c>
      <c r="P536" s="2" t="s">
        <v>53</v>
      </c>
      <c r="Q536" s="2" t="s">
        <v>859</v>
      </c>
      <c r="R536" s="2" t="s">
        <v>62</v>
      </c>
      <c r="S536" s="2" t="s">
        <v>62</v>
      </c>
      <c r="T536" s="2" t="s">
        <v>62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53</v>
      </c>
      <c r="AS536" s="2" t="s">
        <v>53</v>
      </c>
      <c r="AT536" s="3"/>
      <c r="AU536" s="2" t="s">
        <v>859</v>
      </c>
      <c r="AV536" s="3">
        <v>508</v>
      </c>
    </row>
    <row r="537" spans="1:48" ht="30" customHeight="1" x14ac:dyDescent="0.3">
      <c r="A537" s="14" t="s">
        <v>335</v>
      </c>
      <c r="B537" s="14" t="s">
        <v>336</v>
      </c>
      <c r="C537" s="14" t="s">
        <v>59</v>
      </c>
      <c r="D537" s="15">
        <v>27.2</v>
      </c>
      <c r="E537" s="16"/>
      <c r="F537" s="16">
        <f t="shared" si="91"/>
        <v>0</v>
      </c>
      <c r="G537" s="16"/>
      <c r="H537" s="16">
        <f t="shared" si="92"/>
        <v>0</v>
      </c>
      <c r="I537" s="16"/>
      <c r="J537" s="16">
        <f t="shared" si="93"/>
        <v>0</v>
      </c>
      <c r="K537" s="16">
        <f t="shared" si="94"/>
        <v>0</v>
      </c>
      <c r="L537" s="16">
        <f t="shared" si="95"/>
        <v>0</v>
      </c>
      <c r="M537" s="14"/>
      <c r="N537" s="2" t="s">
        <v>916</v>
      </c>
      <c r="O537" s="2" t="s">
        <v>53</v>
      </c>
      <c r="P537" s="2" t="s">
        <v>53</v>
      </c>
      <c r="Q537" s="2" t="s">
        <v>859</v>
      </c>
      <c r="R537" s="2" t="s">
        <v>61</v>
      </c>
      <c r="S537" s="2" t="s">
        <v>62</v>
      </c>
      <c r="T537" s="2" t="s">
        <v>62</v>
      </c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2" t="s">
        <v>53</v>
      </c>
      <c r="AS537" s="2" t="s">
        <v>53</v>
      </c>
      <c r="AT537" s="3"/>
      <c r="AU537" s="2" t="s">
        <v>917</v>
      </c>
      <c r="AV537" s="3">
        <v>500</v>
      </c>
    </row>
    <row r="538" spans="1:48" ht="30" customHeight="1" x14ac:dyDescent="0.3">
      <c r="A538" s="14" t="s">
        <v>339</v>
      </c>
      <c r="B538" s="14" t="s">
        <v>336</v>
      </c>
      <c r="C538" s="14" t="s">
        <v>59</v>
      </c>
      <c r="D538" s="15">
        <v>27.2</v>
      </c>
      <c r="E538" s="16"/>
      <c r="F538" s="16">
        <f t="shared" si="91"/>
        <v>0</v>
      </c>
      <c r="G538" s="16"/>
      <c r="H538" s="16">
        <f t="shared" si="92"/>
        <v>0</v>
      </c>
      <c r="I538" s="16"/>
      <c r="J538" s="16">
        <f t="shared" si="93"/>
        <v>0</v>
      </c>
      <c r="K538" s="16">
        <f t="shared" si="94"/>
        <v>0</v>
      </c>
      <c r="L538" s="16">
        <f t="shared" si="95"/>
        <v>0</v>
      </c>
      <c r="M538" s="14"/>
      <c r="N538" s="2" t="s">
        <v>918</v>
      </c>
      <c r="O538" s="2" t="s">
        <v>53</v>
      </c>
      <c r="P538" s="2" t="s">
        <v>53</v>
      </c>
      <c r="Q538" s="2" t="s">
        <v>859</v>
      </c>
      <c r="R538" s="2" t="s">
        <v>61</v>
      </c>
      <c r="S538" s="2" t="s">
        <v>62</v>
      </c>
      <c r="T538" s="2" t="s">
        <v>62</v>
      </c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2" t="s">
        <v>53</v>
      </c>
      <c r="AS538" s="2" t="s">
        <v>53</v>
      </c>
      <c r="AT538" s="3"/>
      <c r="AU538" s="2" t="s">
        <v>919</v>
      </c>
      <c r="AV538" s="3">
        <v>501</v>
      </c>
    </row>
    <row r="539" spans="1:48" ht="30" customHeight="1" x14ac:dyDescent="0.3">
      <c r="A539" s="14" t="s">
        <v>611</v>
      </c>
      <c r="B539" s="14" t="s">
        <v>612</v>
      </c>
      <c r="C539" s="14" t="s">
        <v>176</v>
      </c>
      <c r="D539" s="15">
        <v>10.4</v>
      </c>
      <c r="E539" s="16"/>
      <c r="F539" s="16">
        <f t="shared" si="91"/>
        <v>0</v>
      </c>
      <c r="G539" s="16"/>
      <c r="H539" s="16">
        <f t="shared" si="92"/>
        <v>0</v>
      </c>
      <c r="I539" s="16"/>
      <c r="J539" s="16">
        <f t="shared" si="93"/>
        <v>0</v>
      </c>
      <c r="K539" s="16">
        <f t="shared" si="94"/>
        <v>0</v>
      </c>
      <c r="L539" s="16">
        <f t="shared" si="95"/>
        <v>0</v>
      </c>
      <c r="M539" s="14"/>
      <c r="N539" s="2" t="s">
        <v>920</v>
      </c>
      <c r="O539" s="2" t="s">
        <v>53</v>
      </c>
      <c r="P539" s="2" t="s">
        <v>53</v>
      </c>
      <c r="Q539" s="2" t="s">
        <v>859</v>
      </c>
      <c r="R539" s="2" t="s">
        <v>61</v>
      </c>
      <c r="S539" s="2" t="s">
        <v>62</v>
      </c>
      <c r="T539" s="2" t="s">
        <v>62</v>
      </c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2" t="s">
        <v>53</v>
      </c>
      <c r="AS539" s="2" t="s">
        <v>53</v>
      </c>
      <c r="AT539" s="3"/>
      <c r="AU539" s="2" t="s">
        <v>921</v>
      </c>
      <c r="AV539" s="3">
        <v>502</v>
      </c>
    </row>
    <row r="540" spans="1:48" ht="30" customHeight="1" x14ac:dyDescent="0.3">
      <c r="A540" s="14" t="s">
        <v>922</v>
      </c>
      <c r="B540" s="14" t="s">
        <v>53</v>
      </c>
      <c r="C540" s="14" t="s">
        <v>53</v>
      </c>
      <c r="D540" s="15"/>
      <c r="E540" s="16"/>
      <c r="F540" s="16">
        <f t="shared" si="91"/>
        <v>0</v>
      </c>
      <c r="G540" s="16"/>
      <c r="H540" s="16">
        <f t="shared" si="92"/>
        <v>0</v>
      </c>
      <c r="I540" s="16"/>
      <c r="J540" s="16">
        <f t="shared" si="93"/>
        <v>0</v>
      </c>
      <c r="K540" s="16">
        <f t="shared" si="94"/>
        <v>0</v>
      </c>
      <c r="L540" s="16">
        <f t="shared" si="95"/>
        <v>0</v>
      </c>
      <c r="M540" s="14"/>
      <c r="N540" s="2" t="s">
        <v>53</v>
      </c>
      <c r="O540" s="2" t="s">
        <v>53</v>
      </c>
      <c r="P540" s="2" t="s">
        <v>53</v>
      </c>
      <c r="Q540" s="2" t="s">
        <v>859</v>
      </c>
      <c r="R540" s="2" t="s">
        <v>62</v>
      </c>
      <c r="S540" s="2" t="s">
        <v>62</v>
      </c>
      <c r="T540" s="2" t="s">
        <v>62</v>
      </c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2" t="s">
        <v>53</v>
      </c>
      <c r="AS540" s="2" t="s">
        <v>53</v>
      </c>
      <c r="AT540" s="3"/>
      <c r="AU540" s="2" t="s">
        <v>859</v>
      </c>
      <c r="AV540" s="3">
        <v>509</v>
      </c>
    </row>
    <row r="541" spans="1:48" ht="30" customHeight="1" x14ac:dyDescent="0.3">
      <c r="A541" s="14" t="s">
        <v>335</v>
      </c>
      <c r="B541" s="14" t="s">
        <v>336</v>
      </c>
      <c r="C541" s="14" t="s">
        <v>59</v>
      </c>
      <c r="D541" s="15">
        <v>28</v>
      </c>
      <c r="E541" s="16"/>
      <c r="F541" s="16">
        <f t="shared" si="91"/>
        <v>0</v>
      </c>
      <c r="G541" s="16"/>
      <c r="H541" s="16">
        <f t="shared" si="92"/>
        <v>0</v>
      </c>
      <c r="I541" s="16"/>
      <c r="J541" s="16">
        <f t="shared" si="93"/>
        <v>0</v>
      </c>
      <c r="K541" s="16">
        <f t="shared" si="94"/>
        <v>0</v>
      </c>
      <c r="L541" s="16">
        <f t="shared" si="95"/>
        <v>0</v>
      </c>
      <c r="M541" s="14"/>
      <c r="N541" s="2" t="s">
        <v>923</v>
      </c>
      <c r="O541" s="2" t="s">
        <v>53</v>
      </c>
      <c r="P541" s="2" t="s">
        <v>53</v>
      </c>
      <c r="Q541" s="2" t="s">
        <v>859</v>
      </c>
      <c r="R541" s="2" t="s">
        <v>61</v>
      </c>
      <c r="S541" s="2" t="s">
        <v>62</v>
      </c>
      <c r="T541" s="2" t="s">
        <v>62</v>
      </c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2" t="s">
        <v>53</v>
      </c>
      <c r="AS541" s="2" t="s">
        <v>53</v>
      </c>
      <c r="AT541" s="3"/>
      <c r="AU541" s="2" t="s">
        <v>924</v>
      </c>
      <c r="AV541" s="3">
        <v>503</v>
      </c>
    </row>
    <row r="542" spans="1:48" ht="30" customHeight="1" x14ac:dyDescent="0.3">
      <c r="A542" s="14" t="s">
        <v>339</v>
      </c>
      <c r="B542" s="14" t="s">
        <v>336</v>
      </c>
      <c r="C542" s="14" t="s">
        <v>59</v>
      </c>
      <c r="D542" s="15">
        <v>28</v>
      </c>
      <c r="E542" s="16"/>
      <c r="F542" s="16">
        <f t="shared" si="91"/>
        <v>0</v>
      </c>
      <c r="G542" s="16"/>
      <c r="H542" s="16">
        <f t="shared" si="92"/>
        <v>0</v>
      </c>
      <c r="I542" s="16"/>
      <c r="J542" s="16">
        <f t="shared" si="93"/>
        <v>0</v>
      </c>
      <c r="K542" s="16">
        <f t="shared" si="94"/>
        <v>0</v>
      </c>
      <c r="L542" s="16">
        <f t="shared" si="95"/>
        <v>0</v>
      </c>
      <c r="M542" s="14"/>
      <c r="N542" s="2" t="s">
        <v>925</v>
      </c>
      <c r="O542" s="2" t="s">
        <v>53</v>
      </c>
      <c r="P542" s="2" t="s">
        <v>53</v>
      </c>
      <c r="Q542" s="2" t="s">
        <v>859</v>
      </c>
      <c r="R542" s="2" t="s">
        <v>61</v>
      </c>
      <c r="S542" s="2" t="s">
        <v>62</v>
      </c>
      <c r="T542" s="2" t="s">
        <v>62</v>
      </c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2" t="s">
        <v>53</v>
      </c>
      <c r="AS542" s="2" t="s">
        <v>53</v>
      </c>
      <c r="AT542" s="3"/>
      <c r="AU542" s="2" t="s">
        <v>926</v>
      </c>
      <c r="AV542" s="3">
        <v>504</v>
      </c>
    </row>
    <row r="543" spans="1:48" ht="30" customHeight="1" x14ac:dyDescent="0.3">
      <c r="A543" s="14" t="s">
        <v>611</v>
      </c>
      <c r="B543" s="14" t="s">
        <v>612</v>
      </c>
      <c r="C543" s="14" t="s">
        <v>176</v>
      </c>
      <c r="D543" s="15">
        <v>10.7</v>
      </c>
      <c r="E543" s="16"/>
      <c r="F543" s="16">
        <f t="shared" si="91"/>
        <v>0</v>
      </c>
      <c r="G543" s="16"/>
      <c r="H543" s="16">
        <f t="shared" si="92"/>
        <v>0</v>
      </c>
      <c r="I543" s="16"/>
      <c r="J543" s="16">
        <f t="shared" si="93"/>
        <v>0</v>
      </c>
      <c r="K543" s="16">
        <f t="shared" si="94"/>
        <v>0</v>
      </c>
      <c r="L543" s="16">
        <f t="shared" si="95"/>
        <v>0</v>
      </c>
      <c r="M543" s="14"/>
      <c r="N543" s="2" t="s">
        <v>927</v>
      </c>
      <c r="O543" s="2" t="s">
        <v>53</v>
      </c>
      <c r="P543" s="2" t="s">
        <v>53</v>
      </c>
      <c r="Q543" s="2" t="s">
        <v>859</v>
      </c>
      <c r="R543" s="2" t="s">
        <v>61</v>
      </c>
      <c r="S543" s="2" t="s">
        <v>62</v>
      </c>
      <c r="T543" s="2" t="s">
        <v>62</v>
      </c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2" t="s">
        <v>53</v>
      </c>
      <c r="AS543" s="2" t="s">
        <v>53</v>
      </c>
      <c r="AT543" s="3"/>
      <c r="AU543" s="2" t="s">
        <v>928</v>
      </c>
      <c r="AV543" s="3">
        <v>505</v>
      </c>
    </row>
    <row r="544" spans="1:48" ht="30" customHeight="1" x14ac:dyDescent="0.3">
      <c r="A544" s="14" t="s">
        <v>465</v>
      </c>
      <c r="B544" s="14" t="s">
        <v>53</v>
      </c>
      <c r="C544" s="14" t="s">
        <v>53</v>
      </c>
      <c r="D544" s="15"/>
      <c r="E544" s="16"/>
      <c r="F544" s="16">
        <f t="shared" si="91"/>
        <v>0</v>
      </c>
      <c r="G544" s="16"/>
      <c r="H544" s="16">
        <f t="shared" si="92"/>
        <v>0</v>
      </c>
      <c r="I544" s="16"/>
      <c r="J544" s="16">
        <f t="shared" si="93"/>
        <v>0</v>
      </c>
      <c r="K544" s="16">
        <f t="shared" si="94"/>
        <v>0</v>
      </c>
      <c r="L544" s="16">
        <f t="shared" si="95"/>
        <v>0</v>
      </c>
      <c r="M544" s="14"/>
      <c r="N544" s="2" t="s">
        <v>53</v>
      </c>
      <c r="O544" s="2" t="s">
        <v>53</v>
      </c>
      <c r="P544" s="2" t="s">
        <v>53</v>
      </c>
      <c r="Q544" s="2" t="s">
        <v>859</v>
      </c>
      <c r="R544" s="2" t="s">
        <v>62</v>
      </c>
      <c r="S544" s="2" t="s">
        <v>62</v>
      </c>
      <c r="T544" s="2" t="s">
        <v>62</v>
      </c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2" t="s">
        <v>53</v>
      </c>
      <c r="AS544" s="2" t="s">
        <v>53</v>
      </c>
      <c r="AT544" s="3"/>
      <c r="AU544" s="2" t="s">
        <v>859</v>
      </c>
      <c r="AV544" s="3">
        <v>467</v>
      </c>
    </row>
    <row r="545" spans="1:48" ht="30" customHeight="1" x14ac:dyDescent="0.3">
      <c r="A545" s="14" t="s">
        <v>475</v>
      </c>
      <c r="B545" s="14" t="s">
        <v>635</v>
      </c>
      <c r="C545" s="14" t="s">
        <v>59</v>
      </c>
      <c r="D545" s="15">
        <v>119.4</v>
      </c>
      <c r="E545" s="16"/>
      <c r="F545" s="16">
        <f t="shared" si="91"/>
        <v>0</v>
      </c>
      <c r="G545" s="16"/>
      <c r="H545" s="16">
        <f t="shared" si="92"/>
        <v>0</v>
      </c>
      <c r="I545" s="16"/>
      <c r="J545" s="16">
        <f t="shared" si="93"/>
        <v>0</v>
      </c>
      <c r="K545" s="16">
        <f t="shared" si="94"/>
        <v>0</v>
      </c>
      <c r="L545" s="16">
        <f t="shared" si="95"/>
        <v>0</v>
      </c>
      <c r="M545" s="14"/>
      <c r="N545" s="2" t="s">
        <v>636</v>
      </c>
      <c r="O545" s="2" t="s">
        <v>53</v>
      </c>
      <c r="P545" s="2" t="s">
        <v>53</v>
      </c>
      <c r="Q545" s="2" t="s">
        <v>859</v>
      </c>
      <c r="R545" s="2" t="s">
        <v>61</v>
      </c>
      <c r="S545" s="2" t="s">
        <v>62</v>
      </c>
      <c r="T545" s="2" t="s">
        <v>62</v>
      </c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2" t="s">
        <v>53</v>
      </c>
      <c r="AS545" s="2" t="s">
        <v>53</v>
      </c>
      <c r="AT545" s="3"/>
      <c r="AU545" s="2" t="s">
        <v>929</v>
      </c>
      <c r="AV545" s="3">
        <v>468</v>
      </c>
    </row>
    <row r="546" spans="1:48" ht="30" customHeight="1" x14ac:dyDescent="0.3">
      <c r="A546" s="14" t="s">
        <v>638</v>
      </c>
      <c r="B546" s="14" t="s">
        <v>639</v>
      </c>
      <c r="C546" s="14" t="s">
        <v>59</v>
      </c>
      <c r="D546" s="15">
        <v>119.4</v>
      </c>
      <c r="E546" s="16"/>
      <c r="F546" s="16">
        <f t="shared" si="91"/>
        <v>0</v>
      </c>
      <c r="G546" s="16"/>
      <c r="H546" s="16">
        <f t="shared" si="92"/>
        <v>0</v>
      </c>
      <c r="I546" s="16"/>
      <c r="J546" s="16">
        <f t="shared" si="93"/>
        <v>0</v>
      </c>
      <c r="K546" s="16">
        <f t="shared" si="94"/>
        <v>0</v>
      </c>
      <c r="L546" s="16">
        <f t="shared" si="95"/>
        <v>0</v>
      </c>
      <c r="M546" s="14"/>
      <c r="N546" s="2" t="s">
        <v>640</v>
      </c>
      <c r="O546" s="2" t="s">
        <v>53</v>
      </c>
      <c r="P546" s="2" t="s">
        <v>53</v>
      </c>
      <c r="Q546" s="2" t="s">
        <v>859</v>
      </c>
      <c r="R546" s="2" t="s">
        <v>61</v>
      </c>
      <c r="S546" s="2" t="s">
        <v>62</v>
      </c>
      <c r="T546" s="2" t="s">
        <v>62</v>
      </c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2" t="s">
        <v>53</v>
      </c>
      <c r="AS546" s="2" t="s">
        <v>53</v>
      </c>
      <c r="AT546" s="3"/>
      <c r="AU546" s="2" t="s">
        <v>930</v>
      </c>
      <c r="AV546" s="3">
        <v>469</v>
      </c>
    </row>
    <row r="547" spans="1:48" ht="30" customHeight="1" x14ac:dyDescent="0.3">
      <c r="A547" s="14" t="s">
        <v>475</v>
      </c>
      <c r="B547" s="14" t="s">
        <v>490</v>
      </c>
      <c r="C547" s="14" t="s">
        <v>59</v>
      </c>
      <c r="D547" s="15">
        <v>8.1999999999999993</v>
      </c>
      <c r="E547" s="16"/>
      <c r="F547" s="16">
        <f t="shared" si="91"/>
        <v>0</v>
      </c>
      <c r="G547" s="16"/>
      <c r="H547" s="16">
        <f t="shared" si="92"/>
        <v>0</v>
      </c>
      <c r="I547" s="16"/>
      <c r="J547" s="16">
        <f t="shared" si="93"/>
        <v>0</v>
      </c>
      <c r="K547" s="16">
        <f t="shared" si="94"/>
        <v>0</v>
      </c>
      <c r="L547" s="16">
        <f t="shared" si="95"/>
        <v>0</v>
      </c>
      <c r="M547" s="14"/>
      <c r="N547" s="2" t="s">
        <v>491</v>
      </c>
      <c r="O547" s="2" t="s">
        <v>53</v>
      </c>
      <c r="P547" s="2" t="s">
        <v>53</v>
      </c>
      <c r="Q547" s="2" t="s">
        <v>859</v>
      </c>
      <c r="R547" s="2" t="s">
        <v>61</v>
      </c>
      <c r="S547" s="2" t="s">
        <v>62</v>
      </c>
      <c r="T547" s="2" t="s">
        <v>62</v>
      </c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2" t="s">
        <v>53</v>
      </c>
      <c r="AS547" s="2" t="s">
        <v>53</v>
      </c>
      <c r="AT547" s="3"/>
      <c r="AU547" s="2" t="s">
        <v>931</v>
      </c>
      <c r="AV547" s="3">
        <v>510</v>
      </c>
    </row>
    <row r="548" spans="1:48" ht="30" customHeight="1" x14ac:dyDescent="0.3">
      <c r="A548" s="14" t="s">
        <v>493</v>
      </c>
      <c r="B548" s="14" t="s">
        <v>494</v>
      </c>
      <c r="C548" s="14" t="s">
        <v>59</v>
      </c>
      <c r="D548" s="15">
        <v>8.1999999999999993</v>
      </c>
      <c r="E548" s="16"/>
      <c r="F548" s="16">
        <f t="shared" si="91"/>
        <v>0</v>
      </c>
      <c r="G548" s="16"/>
      <c r="H548" s="16">
        <f t="shared" si="92"/>
        <v>0</v>
      </c>
      <c r="I548" s="16"/>
      <c r="J548" s="16">
        <f t="shared" si="93"/>
        <v>0</v>
      </c>
      <c r="K548" s="16">
        <f t="shared" si="94"/>
        <v>0</v>
      </c>
      <c r="L548" s="16">
        <f t="shared" si="95"/>
        <v>0</v>
      </c>
      <c r="M548" s="14"/>
      <c r="N548" s="2" t="s">
        <v>495</v>
      </c>
      <c r="O548" s="2" t="s">
        <v>53</v>
      </c>
      <c r="P548" s="2" t="s">
        <v>53</v>
      </c>
      <c r="Q548" s="2" t="s">
        <v>859</v>
      </c>
      <c r="R548" s="2" t="s">
        <v>61</v>
      </c>
      <c r="S548" s="2" t="s">
        <v>62</v>
      </c>
      <c r="T548" s="2" t="s">
        <v>62</v>
      </c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2" t="s">
        <v>53</v>
      </c>
      <c r="AS548" s="2" t="s">
        <v>53</v>
      </c>
      <c r="AT548" s="3"/>
      <c r="AU548" s="2" t="s">
        <v>932</v>
      </c>
      <c r="AV548" s="3">
        <v>511</v>
      </c>
    </row>
    <row r="549" spans="1:48" ht="30" customHeight="1" x14ac:dyDescent="0.3">
      <c r="A549" s="14" t="s">
        <v>532</v>
      </c>
      <c r="B549" s="14" t="s">
        <v>644</v>
      </c>
      <c r="C549" s="14" t="s">
        <v>176</v>
      </c>
      <c r="D549" s="15">
        <v>128.4</v>
      </c>
      <c r="E549" s="16"/>
      <c r="F549" s="16">
        <f t="shared" si="91"/>
        <v>0</v>
      </c>
      <c r="G549" s="16"/>
      <c r="H549" s="16">
        <f t="shared" si="92"/>
        <v>0</v>
      </c>
      <c r="I549" s="16"/>
      <c r="J549" s="16">
        <f t="shared" si="93"/>
        <v>0</v>
      </c>
      <c r="K549" s="16">
        <f t="shared" si="94"/>
        <v>0</v>
      </c>
      <c r="L549" s="16">
        <f t="shared" si="95"/>
        <v>0</v>
      </c>
      <c r="M549" s="14"/>
      <c r="N549" s="2" t="s">
        <v>645</v>
      </c>
      <c r="O549" s="2" t="s">
        <v>53</v>
      </c>
      <c r="P549" s="2" t="s">
        <v>53</v>
      </c>
      <c r="Q549" s="2" t="s">
        <v>859</v>
      </c>
      <c r="R549" s="2" t="s">
        <v>61</v>
      </c>
      <c r="S549" s="2" t="s">
        <v>62</v>
      </c>
      <c r="T549" s="2" t="s">
        <v>62</v>
      </c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2" t="s">
        <v>53</v>
      </c>
      <c r="AS549" s="2" t="s">
        <v>53</v>
      </c>
      <c r="AT549" s="3"/>
      <c r="AU549" s="2" t="s">
        <v>933</v>
      </c>
      <c r="AV549" s="3">
        <v>470</v>
      </c>
    </row>
    <row r="550" spans="1:48" ht="30" customHeight="1" x14ac:dyDescent="0.3">
      <c r="A550" s="14" t="s">
        <v>335</v>
      </c>
      <c r="B550" s="14" t="s">
        <v>501</v>
      </c>
      <c r="C550" s="14" t="s">
        <v>59</v>
      </c>
      <c r="D550" s="15">
        <v>8.1999999999999993</v>
      </c>
      <c r="E550" s="16"/>
      <c r="F550" s="16">
        <f t="shared" si="91"/>
        <v>0</v>
      </c>
      <c r="G550" s="16"/>
      <c r="H550" s="16">
        <f t="shared" si="92"/>
        <v>0</v>
      </c>
      <c r="I550" s="16"/>
      <c r="J550" s="16">
        <f t="shared" si="93"/>
        <v>0</v>
      </c>
      <c r="K550" s="16">
        <f t="shared" si="94"/>
        <v>0</v>
      </c>
      <c r="L550" s="16">
        <f t="shared" si="95"/>
        <v>0</v>
      </c>
      <c r="M550" s="14"/>
      <c r="N550" s="2" t="s">
        <v>502</v>
      </c>
      <c r="O550" s="2" t="s">
        <v>53</v>
      </c>
      <c r="P550" s="2" t="s">
        <v>53</v>
      </c>
      <c r="Q550" s="2" t="s">
        <v>859</v>
      </c>
      <c r="R550" s="2" t="s">
        <v>61</v>
      </c>
      <c r="S550" s="2" t="s">
        <v>62</v>
      </c>
      <c r="T550" s="2" t="s">
        <v>62</v>
      </c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2" t="s">
        <v>53</v>
      </c>
      <c r="AS550" s="2" t="s">
        <v>53</v>
      </c>
      <c r="AT550" s="3"/>
      <c r="AU550" s="2" t="s">
        <v>934</v>
      </c>
      <c r="AV550" s="3">
        <v>512</v>
      </c>
    </row>
    <row r="551" spans="1:48" ht="30" customHeight="1" x14ac:dyDescent="0.3">
      <c r="A551" s="14" t="s">
        <v>339</v>
      </c>
      <c r="B551" s="14" t="s">
        <v>501</v>
      </c>
      <c r="C551" s="14" t="s">
        <v>59</v>
      </c>
      <c r="D551" s="15">
        <v>8.1999999999999993</v>
      </c>
      <c r="E551" s="16"/>
      <c r="F551" s="16">
        <f t="shared" si="91"/>
        <v>0</v>
      </c>
      <c r="G551" s="16"/>
      <c r="H551" s="16">
        <f t="shared" si="92"/>
        <v>0</v>
      </c>
      <c r="I551" s="16"/>
      <c r="J551" s="16">
        <f t="shared" si="93"/>
        <v>0</v>
      </c>
      <c r="K551" s="16">
        <f t="shared" si="94"/>
        <v>0</v>
      </c>
      <c r="L551" s="16">
        <f t="shared" si="95"/>
        <v>0</v>
      </c>
      <c r="M551" s="14"/>
      <c r="N551" s="2" t="s">
        <v>504</v>
      </c>
      <c r="O551" s="2" t="s">
        <v>53</v>
      </c>
      <c r="P551" s="2" t="s">
        <v>53</v>
      </c>
      <c r="Q551" s="2" t="s">
        <v>859</v>
      </c>
      <c r="R551" s="2" t="s">
        <v>61</v>
      </c>
      <c r="S551" s="2" t="s">
        <v>62</v>
      </c>
      <c r="T551" s="2" t="s">
        <v>62</v>
      </c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2" t="s">
        <v>53</v>
      </c>
      <c r="AS551" s="2" t="s">
        <v>53</v>
      </c>
      <c r="AT551" s="3"/>
      <c r="AU551" s="2" t="s">
        <v>935</v>
      </c>
      <c r="AV551" s="3">
        <v>513</v>
      </c>
    </row>
    <row r="552" spans="1:48" ht="30" customHeight="1" x14ac:dyDescent="0.3">
      <c r="A552" s="14" t="s">
        <v>520</v>
      </c>
      <c r="B552" s="14" t="s">
        <v>521</v>
      </c>
      <c r="C552" s="14" t="s">
        <v>522</v>
      </c>
      <c r="D552" s="15">
        <v>1</v>
      </c>
      <c r="E552" s="16"/>
      <c r="F552" s="16">
        <f t="shared" si="91"/>
        <v>0</v>
      </c>
      <c r="G552" s="16"/>
      <c r="H552" s="16">
        <f t="shared" si="92"/>
        <v>0</v>
      </c>
      <c r="I552" s="16"/>
      <c r="J552" s="16">
        <f t="shared" si="93"/>
        <v>0</v>
      </c>
      <c r="K552" s="16">
        <f t="shared" si="94"/>
        <v>0</v>
      </c>
      <c r="L552" s="16">
        <f t="shared" si="95"/>
        <v>0</v>
      </c>
      <c r="M552" s="14"/>
      <c r="N552" s="2" t="s">
        <v>523</v>
      </c>
      <c r="O552" s="2" t="s">
        <v>53</v>
      </c>
      <c r="P552" s="2" t="s">
        <v>53</v>
      </c>
      <c r="Q552" s="2" t="s">
        <v>859</v>
      </c>
      <c r="R552" s="2" t="s">
        <v>61</v>
      </c>
      <c r="S552" s="2" t="s">
        <v>62</v>
      </c>
      <c r="T552" s="2" t="s">
        <v>62</v>
      </c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2" t="s">
        <v>53</v>
      </c>
      <c r="AS552" s="2" t="s">
        <v>53</v>
      </c>
      <c r="AT552" s="3"/>
      <c r="AU552" s="2" t="s">
        <v>936</v>
      </c>
      <c r="AV552" s="3">
        <v>515</v>
      </c>
    </row>
    <row r="553" spans="1:48" ht="30" customHeight="1" x14ac:dyDescent="0.3">
      <c r="A553" s="14" t="s">
        <v>536</v>
      </c>
      <c r="B553" s="14" t="s">
        <v>53</v>
      </c>
      <c r="C553" s="14" t="s">
        <v>176</v>
      </c>
      <c r="D553" s="15">
        <v>4.5</v>
      </c>
      <c r="E553" s="16"/>
      <c r="F553" s="16">
        <f t="shared" si="91"/>
        <v>0</v>
      </c>
      <c r="G553" s="16"/>
      <c r="H553" s="16">
        <f t="shared" si="92"/>
        <v>0</v>
      </c>
      <c r="I553" s="16"/>
      <c r="J553" s="16">
        <f t="shared" si="93"/>
        <v>0</v>
      </c>
      <c r="K553" s="16">
        <f t="shared" si="94"/>
        <v>0</v>
      </c>
      <c r="L553" s="16">
        <f t="shared" si="95"/>
        <v>0</v>
      </c>
      <c r="M553" s="14"/>
      <c r="N553" s="2" t="s">
        <v>537</v>
      </c>
      <c r="O553" s="2" t="s">
        <v>53</v>
      </c>
      <c r="P553" s="2" t="s">
        <v>53</v>
      </c>
      <c r="Q553" s="2" t="s">
        <v>859</v>
      </c>
      <c r="R553" s="2" t="s">
        <v>61</v>
      </c>
      <c r="S553" s="2" t="s">
        <v>62</v>
      </c>
      <c r="T553" s="2" t="s">
        <v>62</v>
      </c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2" t="s">
        <v>53</v>
      </c>
      <c r="AS553" s="2" t="s">
        <v>53</v>
      </c>
      <c r="AT553" s="3"/>
      <c r="AU553" s="2" t="s">
        <v>937</v>
      </c>
      <c r="AV553" s="3">
        <v>514</v>
      </c>
    </row>
    <row r="554" spans="1:48" ht="30" customHeight="1" x14ac:dyDescent="0.3">
      <c r="A554" s="15"/>
      <c r="B554" s="15"/>
      <c r="C554" s="15"/>
      <c r="D554" s="15"/>
      <c r="E554" s="16"/>
      <c r="F554" s="16"/>
      <c r="G554" s="16"/>
      <c r="H554" s="16"/>
      <c r="I554" s="16"/>
      <c r="J554" s="16"/>
      <c r="K554" s="16"/>
      <c r="L554" s="16"/>
      <c r="M554" s="15"/>
      <c r="Q554" s="1" t="s">
        <v>859</v>
      </c>
    </row>
    <row r="555" spans="1:48" ht="30" customHeight="1" x14ac:dyDescent="0.3">
      <c r="A555" s="14" t="s">
        <v>80</v>
      </c>
      <c r="B555" s="15"/>
      <c r="C555" s="15"/>
      <c r="D555" s="15"/>
      <c r="E555" s="16"/>
      <c r="F555" s="16">
        <f>SUMIF(Q491:Q554,"010215",F491:F554)</f>
        <v>0</v>
      </c>
      <c r="G555" s="16"/>
      <c r="H555" s="16">
        <f>SUMIF(Q491:Q554,"010215",H491:H554)</f>
        <v>0</v>
      </c>
      <c r="I555" s="16"/>
      <c r="J555" s="16">
        <f>SUMIF(Q491:Q554,"010215",J491:J554)</f>
        <v>0</v>
      </c>
      <c r="K555" s="16"/>
      <c r="L555" s="16">
        <f>SUMIF(Q491:Q554,"010215",L491:L554)</f>
        <v>0</v>
      </c>
      <c r="M555" s="15"/>
      <c r="N555" t="s">
        <v>81</v>
      </c>
    </row>
    <row r="556" spans="1:48" ht="30" customHeight="1" x14ac:dyDescent="0.3">
      <c r="A556" s="14" t="s">
        <v>938</v>
      </c>
      <c r="B556" s="14" t="s">
        <v>53</v>
      </c>
      <c r="C556" s="15"/>
      <c r="D556" s="15"/>
      <c r="E556" s="16"/>
      <c r="F556" s="16"/>
      <c r="G556" s="16"/>
      <c r="H556" s="16"/>
      <c r="I556" s="16"/>
      <c r="J556" s="16"/>
      <c r="K556" s="16"/>
      <c r="L556" s="16"/>
      <c r="M556" s="15"/>
      <c r="N556" s="3"/>
      <c r="O556" s="3"/>
      <c r="P556" s="3"/>
      <c r="Q556" s="2" t="s">
        <v>939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3">
      <c r="A557" s="14" t="s">
        <v>153</v>
      </c>
      <c r="B557" s="14" t="s">
        <v>53</v>
      </c>
      <c r="C557" s="14" t="s">
        <v>53</v>
      </c>
      <c r="D557" s="15"/>
      <c r="E557" s="16"/>
      <c r="F557" s="16">
        <f t="shared" ref="F557:F592" si="96">TRUNC(E557*D557, 0)</f>
        <v>0</v>
      </c>
      <c r="G557" s="16"/>
      <c r="H557" s="16">
        <f t="shared" ref="H557:H592" si="97">TRUNC(G557*D557, 0)</f>
        <v>0</v>
      </c>
      <c r="I557" s="16"/>
      <c r="J557" s="16">
        <f t="shared" ref="J557:J592" si="98">TRUNC(I557*D557, 0)</f>
        <v>0</v>
      </c>
      <c r="K557" s="16">
        <f t="shared" ref="K557:K592" si="99">TRUNC(E557+G557+I557, 0)</f>
        <v>0</v>
      </c>
      <c r="L557" s="16">
        <f t="shared" ref="L557:L592" si="100">TRUNC(F557+H557+J557, 0)</f>
        <v>0</v>
      </c>
      <c r="M557" s="14"/>
      <c r="N557" s="2" t="s">
        <v>53</v>
      </c>
      <c r="O557" s="2" t="s">
        <v>53</v>
      </c>
      <c r="P557" s="2" t="s">
        <v>53</v>
      </c>
      <c r="Q557" s="2" t="s">
        <v>939</v>
      </c>
      <c r="R557" s="2" t="s">
        <v>62</v>
      </c>
      <c r="S557" s="2" t="s">
        <v>62</v>
      </c>
      <c r="T557" s="2" t="s">
        <v>62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53</v>
      </c>
      <c r="AS557" s="2" t="s">
        <v>53</v>
      </c>
      <c r="AT557" s="3"/>
      <c r="AU557" s="2" t="s">
        <v>939</v>
      </c>
      <c r="AV557" s="3">
        <v>517</v>
      </c>
    </row>
    <row r="558" spans="1:48" ht="30" customHeight="1" x14ac:dyDescent="0.3">
      <c r="A558" s="14" t="s">
        <v>579</v>
      </c>
      <c r="B558" s="14" t="s">
        <v>580</v>
      </c>
      <c r="C558" s="14" t="s">
        <v>59</v>
      </c>
      <c r="D558" s="15">
        <v>208.8</v>
      </c>
      <c r="E558" s="16"/>
      <c r="F558" s="16">
        <f t="shared" si="96"/>
        <v>0</v>
      </c>
      <c r="G558" s="16"/>
      <c r="H558" s="16">
        <f t="shared" si="97"/>
        <v>0</v>
      </c>
      <c r="I558" s="16"/>
      <c r="J558" s="16">
        <f t="shared" si="98"/>
        <v>0</v>
      </c>
      <c r="K558" s="16">
        <f t="shared" si="99"/>
        <v>0</v>
      </c>
      <c r="L558" s="16">
        <f t="shared" si="100"/>
        <v>0</v>
      </c>
      <c r="M558" s="14"/>
      <c r="N558" s="2" t="s">
        <v>581</v>
      </c>
      <c r="O558" s="2" t="s">
        <v>53</v>
      </c>
      <c r="P558" s="2" t="s">
        <v>53</v>
      </c>
      <c r="Q558" s="2" t="s">
        <v>939</v>
      </c>
      <c r="R558" s="2" t="s">
        <v>61</v>
      </c>
      <c r="S558" s="2" t="s">
        <v>62</v>
      </c>
      <c r="T558" s="2" t="s">
        <v>62</v>
      </c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53</v>
      </c>
      <c r="AS558" s="2" t="s">
        <v>53</v>
      </c>
      <c r="AT558" s="3"/>
      <c r="AU558" s="2" t="s">
        <v>940</v>
      </c>
      <c r="AV558" s="3">
        <v>518</v>
      </c>
    </row>
    <row r="559" spans="1:48" ht="30" customHeight="1" x14ac:dyDescent="0.3">
      <c r="A559" s="14" t="s">
        <v>583</v>
      </c>
      <c r="B559" s="14" t="s">
        <v>584</v>
      </c>
      <c r="C559" s="14" t="s">
        <v>59</v>
      </c>
      <c r="D559" s="15">
        <v>208.8</v>
      </c>
      <c r="E559" s="16"/>
      <c r="F559" s="16">
        <f t="shared" si="96"/>
        <v>0</v>
      </c>
      <c r="G559" s="16"/>
      <c r="H559" s="16">
        <f t="shared" si="97"/>
        <v>0</v>
      </c>
      <c r="I559" s="16"/>
      <c r="J559" s="16">
        <f t="shared" si="98"/>
        <v>0</v>
      </c>
      <c r="K559" s="16">
        <f t="shared" si="99"/>
        <v>0</v>
      </c>
      <c r="L559" s="16">
        <f t="shared" si="100"/>
        <v>0</v>
      </c>
      <c r="M559" s="14"/>
      <c r="N559" s="2" t="s">
        <v>585</v>
      </c>
      <c r="O559" s="2" t="s">
        <v>53</v>
      </c>
      <c r="P559" s="2" t="s">
        <v>53</v>
      </c>
      <c r="Q559" s="2" t="s">
        <v>939</v>
      </c>
      <c r="R559" s="2" t="s">
        <v>61</v>
      </c>
      <c r="S559" s="2" t="s">
        <v>62</v>
      </c>
      <c r="T559" s="2" t="s">
        <v>62</v>
      </c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53</v>
      </c>
      <c r="AS559" s="2" t="s">
        <v>53</v>
      </c>
      <c r="AT559" s="3"/>
      <c r="AU559" s="2" t="s">
        <v>941</v>
      </c>
      <c r="AV559" s="3">
        <v>519</v>
      </c>
    </row>
    <row r="560" spans="1:48" ht="30" customHeight="1" x14ac:dyDescent="0.3">
      <c r="A560" s="14" t="s">
        <v>587</v>
      </c>
      <c r="B560" s="14" t="s">
        <v>588</v>
      </c>
      <c r="C560" s="14" t="s">
        <v>176</v>
      </c>
      <c r="D560" s="15">
        <v>4.0999999999999996</v>
      </c>
      <c r="E560" s="16"/>
      <c r="F560" s="16">
        <f t="shared" si="96"/>
        <v>0</v>
      </c>
      <c r="G560" s="16"/>
      <c r="H560" s="16">
        <f t="shared" si="97"/>
        <v>0</v>
      </c>
      <c r="I560" s="16"/>
      <c r="J560" s="16">
        <f t="shared" si="98"/>
        <v>0</v>
      </c>
      <c r="K560" s="16">
        <f t="shared" si="99"/>
        <v>0</v>
      </c>
      <c r="L560" s="16">
        <f t="shared" si="100"/>
        <v>0</v>
      </c>
      <c r="M560" s="14"/>
      <c r="N560" s="2" t="s">
        <v>589</v>
      </c>
      <c r="O560" s="2" t="s">
        <v>53</v>
      </c>
      <c r="P560" s="2" t="s">
        <v>53</v>
      </c>
      <c r="Q560" s="2" t="s">
        <v>939</v>
      </c>
      <c r="R560" s="2" t="s">
        <v>61</v>
      </c>
      <c r="S560" s="2" t="s">
        <v>62</v>
      </c>
      <c r="T560" s="2" t="s">
        <v>62</v>
      </c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53</v>
      </c>
      <c r="AS560" s="2" t="s">
        <v>53</v>
      </c>
      <c r="AT560" s="3"/>
      <c r="AU560" s="2" t="s">
        <v>942</v>
      </c>
      <c r="AV560" s="3">
        <v>520</v>
      </c>
    </row>
    <row r="561" spans="1:48" ht="30" customHeight="1" x14ac:dyDescent="0.3">
      <c r="A561" s="14" t="s">
        <v>295</v>
      </c>
      <c r="B561" s="14" t="s">
        <v>53</v>
      </c>
      <c r="C561" s="14" t="s">
        <v>53</v>
      </c>
      <c r="D561" s="15"/>
      <c r="E561" s="16"/>
      <c r="F561" s="16">
        <f t="shared" si="96"/>
        <v>0</v>
      </c>
      <c r="G561" s="16"/>
      <c r="H561" s="16">
        <f t="shared" si="97"/>
        <v>0</v>
      </c>
      <c r="I561" s="16"/>
      <c r="J561" s="16">
        <f t="shared" si="98"/>
        <v>0</v>
      </c>
      <c r="K561" s="16">
        <f t="shared" si="99"/>
        <v>0</v>
      </c>
      <c r="L561" s="16">
        <f t="shared" si="100"/>
        <v>0</v>
      </c>
      <c r="M561" s="14"/>
      <c r="N561" s="2" t="s">
        <v>53</v>
      </c>
      <c r="O561" s="2" t="s">
        <v>53</v>
      </c>
      <c r="P561" s="2" t="s">
        <v>53</v>
      </c>
      <c r="Q561" s="2" t="s">
        <v>939</v>
      </c>
      <c r="R561" s="2" t="s">
        <v>62</v>
      </c>
      <c r="S561" s="2" t="s">
        <v>62</v>
      </c>
      <c r="T561" s="2" t="s">
        <v>62</v>
      </c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53</v>
      </c>
      <c r="AS561" s="2" t="s">
        <v>53</v>
      </c>
      <c r="AT561" s="3"/>
      <c r="AU561" s="2" t="s">
        <v>939</v>
      </c>
      <c r="AV561" s="3">
        <v>521</v>
      </c>
    </row>
    <row r="562" spans="1:48" ht="30" customHeight="1" x14ac:dyDescent="0.3">
      <c r="A562" s="14" t="s">
        <v>591</v>
      </c>
      <c r="B562" s="14" t="s">
        <v>53</v>
      </c>
      <c r="C562" s="14" t="s">
        <v>53</v>
      </c>
      <c r="D562" s="15"/>
      <c r="E562" s="16"/>
      <c r="F562" s="16">
        <f t="shared" si="96"/>
        <v>0</v>
      </c>
      <c r="G562" s="16"/>
      <c r="H562" s="16">
        <f t="shared" si="97"/>
        <v>0</v>
      </c>
      <c r="I562" s="16"/>
      <c r="J562" s="16">
        <f t="shared" si="98"/>
        <v>0</v>
      </c>
      <c r="K562" s="16">
        <f t="shared" si="99"/>
        <v>0</v>
      </c>
      <c r="L562" s="16">
        <f t="shared" si="100"/>
        <v>0</v>
      </c>
      <c r="M562" s="14"/>
      <c r="N562" s="2" t="s">
        <v>53</v>
      </c>
      <c r="O562" s="2" t="s">
        <v>53</v>
      </c>
      <c r="P562" s="2" t="s">
        <v>53</v>
      </c>
      <c r="Q562" s="2" t="s">
        <v>939</v>
      </c>
      <c r="R562" s="2" t="s">
        <v>62</v>
      </c>
      <c r="S562" s="2" t="s">
        <v>62</v>
      </c>
      <c r="T562" s="2" t="s">
        <v>62</v>
      </c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2" t="s">
        <v>53</v>
      </c>
      <c r="AS562" s="2" t="s">
        <v>53</v>
      </c>
      <c r="AT562" s="3"/>
      <c r="AU562" s="2" t="s">
        <v>939</v>
      </c>
      <c r="AV562" s="3">
        <v>522</v>
      </c>
    </row>
    <row r="563" spans="1:48" ht="30" customHeight="1" x14ac:dyDescent="0.3">
      <c r="A563" s="14" t="s">
        <v>179</v>
      </c>
      <c r="B563" s="14" t="s">
        <v>592</v>
      </c>
      <c r="C563" s="14" t="s">
        <v>59</v>
      </c>
      <c r="D563" s="15">
        <v>66</v>
      </c>
      <c r="E563" s="16"/>
      <c r="F563" s="16">
        <f t="shared" si="96"/>
        <v>0</v>
      </c>
      <c r="G563" s="16"/>
      <c r="H563" s="16">
        <f t="shared" si="97"/>
        <v>0</v>
      </c>
      <c r="I563" s="16"/>
      <c r="J563" s="16">
        <f t="shared" si="98"/>
        <v>0</v>
      </c>
      <c r="K563" s="16">
        <f t="shared" si="99"/>
        <v>0</v>
      </c>
      <c r="L563" s="16">
        <f t="shared" si="100"/>
        <v>0</v>
      </c>
      <c r="M563" s="14"/>
      <c r="N563" s="2" t="s">
        <v>593</v>
      </c>
      <c r="O563" s="2" t="s">
        <v>53</v>
      </c>
      <c r="P563" s="2" t="s">
        <v>53</v>
      </c>
      <c r="Q563" s="2" t="s">
        <v>939</v>
      </c>
      <c r="R563" s="2" t="s">
        <v>61</v>
      </c>
      <c r="S563" s="2" t="s">
        <v>62</v>
      </c>
      <c r="T563" s="2" t="s">
        <v>62</v>
      </c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2" t="s">
        <v>53</v>
      </c>
      <c r="AS563" s="2" t="s">
        <v>53</v>
      </c>
      <c r="AT563" s="3"/>
      <c r="AU563" s="2" t="s">
        <v>943</v>
      </c>
      <c r="AV563" s="3">
        <v>523</v>
      </c>
    </row>
    <row r="564" spans="1:48" ht="30" customHeight="1" x14ac:dyDescent="0.3">
      <c r="A564" s="14" t="s">
        <v>183</v>
      </c>
      <c r="B564" s="14" t="s">
        <v>184</v>
      </c>
      <c r="C564" s="14" t="s">
        <v>59</v>
      </c>
      <c r="D564" s="15">
        <v>66</v>
      </c>
      <c r="E564" s="16"/>
      <c r="F564" s="16">
        <f t="shared" si="96"/>
        <v>0</v>
      </c>
      <c r="G564" s="16"/>
      <c r="H564" s="16">
        <f t="shared" si="97"/>
        <v>0</v>
      </c>
      <c r="I564" s="16"/>
      <c r="J564" s="16">
        <f t="shared" si="98"/>
        <v>0</v>
      </c>
      <c r="K564" s="16">
        <f t="shared" si="99"/>
        <v>0</v>
      </c>
      <c r="L564" s="16">
        <f t="shared" si="100"/>
        <v>0</v>
      </c>
      <c r="M564" s="14"/>
      <c r="N564" s="2" t="s">
        <v>185</v>
      </c>
      <c r="O564" s="2" t="s">
        <v>53</v>
      </c>
      <c r="P564" s="2" t="s">
        <v>53</v>
      </c>
      <c r="Q564" s="2" t="s">
        <v>939</v>
      </c>
      <c r="R564" s="2" t="s">
        <v>61</v>
      </c>
      <c r="S564" s="2" t="s">
        <v>62</v>
      </c>
      <c r="T564" s="2" t="s">
        <v>62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2" t="s">
        <v>53</v>
      </c>
      <c r="AS564" s="2" t="s">
        <v>53</v>
      </c>
      <c r="AT564" s="3"/>
      <c r="AU564" s="2" t="s">
        <v>944</v>
      </c>
      <c r="AV564" s="3">
        <v>525</v>
      </c>
    </row>
    <row r="565" spans="1:48" ht="30" customHeight="1" x14ac:dyDescent="0.3">
      <c r="A565" s="14" t="s">
        <v>187</v>
      </c>
      <c r="B565" s="14" t="s">
        <v>188</v>
      </c>
      <c r="C565" s="14" t="s">
        <v>59</v>
      </c>
      <c r="D565" s="15">
        <v>66</v>
      </c>
      <c r="E565" s="16"/>
      <c r="F565" s="16">
        <f t="shared" si="96"/>
        <v>0</v>
      </c>
      <c r="G565" s="16"/>
      <c r="H565" s="16">
        <f t="shared" si="97"/>
        <v>0</v>
      </c>
      <c r="I565" s="16"/>
      <c r="J565" s="16">
        <f t="shared" si="98"/>
        <v>0</v>
      </c>
      <c r="K565" s="16">
        <f t="shared" si="99"/>
        <v>0</v>
      </c>
      <c r="L565" s="16">
        <f t="shared" si="100"/>
        <v>0</v>
      </c>
      <c r="M565" s="14"/>
      <c r="N565" s="2" t="s">
        <v>189</v>
      </c>
      <c r="O565" s="2" t="s">
        <v>53</v>
      </c>
      <c r="P565" s="2" t="s">
        <v>53</v>
      </c>
      <c r="Q565" s="2" t="s">
        <v>939</v>
      </c>
      <c r="R565" s="2" t="s">
        <v>61</v>
      </c>
      <c r="S565" s="2" t="s">
        <v>62</v>
      </c>
      <c r="T565" s="2" t="s">
        <v>62</v>
      </c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2" t="s">
        <v>53</v>
      </c>
      <c r="AS565" s="2" t="s">
        <v>53</v>
      </c>
      <c r="AT565" s="3"/>
      <c r="AU565" s="2" t="s">
        <v>945</v>
      </c>
      <c r="AV565" s="3">
        <v>527</v>
      </c>
    </row>
    <row r="566" spans="1:48" ht="30" customHeight="1" x14ac:dyDescent="0.3">
      <c r="A566" s="14" t="s">
        <v>217</v>
      </c>
      <c r="B566" s="14" t="s">
        <v>195</v>
      </c>
      <c r="C566" s="14" t="s">
        <v>176</v>
      </c>
      <c r="D566" s="15">
        <v>6.3</v>
      </c>
      <c r="E566" s="16"/>
      <c r="F566" s="16">
        <f t="shared" si="96"/>
        <v>0</v>
      </c>
      <c r="G566" s="16"/>
      <c r="H566" s="16">
        <f t="shared" si="97"/>
        <v>0</v>
      </c>
      <c r="I566" s="16"/>
      <c r="J566" s="16">
        <f t="shared" si="98"/>
        <v>0</v>
      </c>
      <c r="K566" s="16">
        <f t="shared" si="99"/>
        <v>0</v>
      </c>
      <c r="L566" s="16">
        <f t="shared" si="100"/>
        <v>0</v>
      </c>
      <c r="M566" s="14"/>
      <c r="N566" s="2" t="s">
        <v>218</v>
      </c>
      <c r="O566" s="2" t="s">
        <v>53</v>
      </c>
      <c r="P566" s="2" t="s">
        <v>53</v>
      </c>
      <c r="Q566" s="2" t="s">
        <v>939</v>
      </c>
      <c r="R566" s="2" t="s">
        <v>61</v>
      </c>
      <c r="S566" s="2" t="s">
        <v>62</v>
      </c>
      <c r="T566" s="2" t="s">
        <v>62</v>
      </c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2" t="s">
        <v>53</v>
      </c>
      <c r="AS566" s="2" t="s">
        <v>53</v>
      </c>
      <c r="AT566" s="3"/>
      <c r="AU566" s="2" t="s">
        <v>946</v>
      </c>
      <c r="AV566" s="3">
        <v>579</v>
      </c>
    </row>
    <row r="567" spans="1:48" ht="30" customHeight="1" x14ac:dyDescent="0.3">
      <c r="A567" s="14" t="s">
        <v>217</v>
      </c>
      <c r="B567" s="14" t="s">
        <v>223</v>
      </c>
      <c r="C567" s="14" t="s">
        <v>176</v>
      </c>
      <c r="D567" s="15">
        <v>1.1000000000000001</v>
      </c>
      <c r="E567" s="16"/>
      <c r="F567" s="16">
        <f t="shared" si="96"/>
        <v>0</v>
      </c>
      <c r="G567" s="16"/>
      <c r="H567" s="16">
        <f t="shared" si="97"/>
        <v>0</v>
      </c>
      <c r="I567" s="16"/>
      <c r="J567" s="16">
        <f t="shared" si="98"/>
        <v>0</v>
      </c>
      <c r="K567" s="16">
        <f t="shared" si="99"/>
        <v>0</v>
      </c>
      <c r="L567" s="16">
        <f t="shared" si="100"/>
        <v>0</v>
      </c>
      <c r="M567" s="14"/>
      <c r="N567" s="2" t="s">
        <v>224</v>
      </c>
      <c r="O567" s="2" t="s">
        <v>53</v>
      </c>
      <c r="P567" s="2" t="s">
        <v>53</v>
      </c>
      <c r="Q567" s="2" t="s">
        <v>939</v>
      </c>
      <c r="R567" s="2" t="s">
        <v>61</v>
      </c>
      <c r="S567" s="2" t="s">
        <v>62</v>
      </c>
      <c r="T567" s="2" t="s">
        <v>62</v>
      </c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2" t="s">
        <v>53</v>
      </c>
      <c r="AS567" s="2" t="s">
        <v>53</v>
      </c>
      <c r="AT567" s="3"/>
      <c r="AU567" s="2" t="s">
        <v>947</v>
      </c>
      <c r="AV567" s="3">
        <v>580</v>
      </c>
    </row>
    <row r="568" spans="1:48" ht="30" customHeight="1" x14ac:dyDescent="0.3">
      <c r="A568" s="14" t="s">
        <v>247</v>
      </c>
      <c r="B568" s="14" t="s">
        <v>248</v>
      </c>
      <c r="C568" s="14" t="s">
        <v>59</v>
      </c>
      <c r="D568" s="15">
        <v>0.5</v>
      </c>
      <c r="E568" s="16"/>
      <c r="F568" s="16">
        <f t="shared" si="96"/>
        <v>0</v>
      </c>
      <c r="G568" s="16"/>
      <c r="H568" s="16">
        <f t="shared" si="97"/>
        <v>0</v>
      </c>
      <c r="I568" s="16"/>
      <c r="J568" s="16">
        <f t="shared" si="98"/>
        <v>0</v>
      </c>
      <c r="K568" s="16">
        <f t="shared" si="99"/>
        <v>0</v>
      </c>
      <c r="L568" s="16">
        <f t="shared" si="100"/>
        <v>0</v>
      </c>
      <c r="M568" s="14"/>
      <c r="N568" s="2" t="s">
        <v>249</v>
      </c>
      <c r="O568" s="2" t="s">
        <v>53</v>
      </c>
      <c r="P568" s="2" t="s">
        <v>53</v>
      </c>
      <c r="Q568" s="2" t="s">
        <v>939</v>
      </c>
      <c r="R568" s="2" t="s">
        <v>61</v>
      </c>
      <c r="S568" s="2" t="s">
        <v>62</v>
      </c>
      <c r="T568" s="2" t="s">
        <v>62</v>
      </c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2" t="s">
        <v>53</v>
      </c>
      <c r="AS568" s="2" t="s">
        <v>53</v>
      </c>
      <c r="AT568" s="3"/>
      <c r="AU568" s="2" t="s">
        <v>948</v>
      </c>
      <c r="AV568" s="3">
        <v>581</v>
      </c>
    </row>
    <row r="569" spans="1:48" ht="30" customHeight="1" x14ac:dyDescent="0.3">
      <c r="A569" s="14" t="s">
        <v>259</v>
      </c>
      <c r="B569" s="14" t="s">
        <v>53</v>
      </c>
      <c r="C569" s="14" t="s">
        <v>59</v>
      </c>
      <c r="D569" s="15">
        <v>8.6</v>
      </c>
      <c r="E569" s="16"/>
      <c r="F569" s="16">
        <f t="shared" si="96"/>
        <v>0</v>
      </c>
      <c r="G569" s="16"/>
      <c r="H569" s="16">
        <f t="shared" si="97"/>
        <v>0</v>
      </c>
      <c r="I569" s="16"/>
      <c r="J569" s="16">
        <f t="shared" si="98"/>
        <v>0</v>
      </c>
      <c r="K569" s="16">
        <f t="shared" si="99"/>
        <v>0</v>
      </c>
      <c r="L569" s="16">
        <f t="shared" si="100"/>
        <v>0</v>
      </c>
      <c r="M569" s="14"/>
      <c r="N569" s="2" t="s">
        <v>260</v>
      </c>
      <c r="O569" s="2" t="s">
        <v>53</v>
      </c>
      <c r="P569" s="2" t="s">
        <v>53</v>
      </c>
      <c r="Q569" s="2" t="s">
        <v>939</v>
      </c>
      <c r="R569" s="2" t="s">
        <v>61</v>
      </c>
      <c r="S569" s="2" t="s">
        <v>62</v>
      </c>
      <c r="T569" s="2" t="s">
        <v>62</v>
      </c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2" t="s">
        <v>53</v>
      </c>
      <c r="AS569" s="2" t="s">
        <v>53</v>
      </c>
      <c r="AT569" s="3"/>
      <c r="AU569" s="2" t="s">
        <v>949</v>
      </c>
      <c r="AV569" s="3">
        <v>582</v>
      </c>
    </row>
    <row r="570" spans="1:48" ht="30" customHeight="1" x14ac:dyDescent="0.3">
      <c r="A570" s="14" t="s">
        <v>950</v>
      </c>
      <c r="B570" s="14" t="s">
        <v>53</v>
      </c>
      <c r="C570" s="14" t="s">
        <v>53</v>
      </c>
      <c r="D570" s="15"/>
      <c r="E570" s="16"/>
      <c r="F570" s="16">
        <f t="shared" si="96"/>
        <v>0</v>
      </c>
      <c r="G570" s="16"/>
      <c r="H570" s="16">
        <f t="shared" si="97"/>
        <v>0</v>
      </c>
      <c r="I570" s="16"/>
      <c r="J570" s="16">
        <f t="shared" si="98"/>
        <v>0</v>
      </c>
      <c r="K570" s="16">
        <f t="shared" si="99"/>
        <v>0</v>
      </c>
      <c r="L570" s="16">
        <f t="shared" si="100"/>
        <v>0</v>
      </c>
      <c r="M570" s="14"/>
      <c r="N570" s="2" t="s">
        <v>53</v>
      </c>
      <c r="O570" s="2" t="s">
        <v>53</v>
      </c>
      <c r="P570" s="2" t="s">
        <v>53</v>
      </c>
      <c r="Q570" s="2" t="s">
        <v>939</v>
      </c>
      <c r="R570" s="2" t="s">
        <v>62</v>
      </c>
      <c r="S570" s="2" t="s">
        <v>62</v>
      </c>
      <c r="T570" s="2" t="s">
        <v>62</v>
      </c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2" t="s">
        <v>53</v>
      </c>
      <c r="AS570" s="2" t="s">
        <v>53</v>
      </c>
      <c r="AT570" s="3"/>
      <c r="AU570" s="2" t="s">
        <v>939</v>
      </c>
      <c r="AV570" s="3">
        <v>528</v>
      </c>
    </row>
    <row r="571" spans="1:48" ht="30" customHeight="1" x14ac:dyDescent="0.3">
      <c r="A571" s="14" t="s">
        <v>335</v>
      </c>
      <c r="B571" s="14" t="s">
        <v>336</v>
      </c>
      <c r="C571" s="14" t="s">
        <v>59</v>
      </c>
      <c r="D571" s="15">
        <v>30.7</v>
      </c>
      <c r="E571" s="16"/>
      <c r="F571" s="16">
        <f t="shared" si="96"/>
        <v>0</v>
      </c>
      <c r="G571" s="16"/>
      <c r="H571" s="16">
        <f t="shared" si="97"/>
        <v>0</v>
      </c>
      <c r="I571" s="16"/>
      <c r="J571" s="16">
        <f t="shared" si="98"/>
        <v>0</v>
      </c>
      <c r="K571" s="16">
        <f t="shared" si="99"/>
        <v>0</v>
      </c>
      <c r="L571" s="16">
        <f t="shared" si="100"/>
        <v>0</v>
      </c>
      <c r="M571" s="14"/>
      <c r="N571" s="2" t="s">
        <v>337</v>
      </c>
      <c r="O571" s="2" t="s">
        <v>53</v>
      </c>
      <c r="P571" s="2" t="s">
        <v>53</v>
      </c>
      <c r="Q571" s="2" t="s">
        <v>939</v>
      </c>
      <c r="R571" s="2" t="s">
        <v>61</v>
      </c>
      <c r="S571" s="2" t="s">
        <v>62</v>
      </c>
      <c r="T571" s="2" t="s">
        <v>62</v>
      </c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2" t="s">
        <v>53</v>
      </c>
      <c r="AS571" s="2" t="s">
        <v>53</v>
      </c>
      <c r="AT571" s="3"/>
      <c r="AU571" s="2" t="s">
        <v>951</v>
      </c>
      <c r="AV571" s="3">
        <v>531</v>
      </c>
    </row>
    <row r="572" spans="1:48" ht="30" customHeight="1" x14ac:dyDescent="0.3">
      <c r="A572" s="14" t="s">
        <v>339</v>
      </c>
      <c r="B572" s="14" t="s">
        <v>336</v>
      </c>
      <c r="C572" s="14" t="s">
        <v>59</v>
      </c>
      <c r="D572" s="15">
        <v>30.7</v>
      </c>
      <c r="E572" s="16"/>
      <c r="F572" s="16">
        <f t="shared" si="96"/>
        <v>0</v>
      </c>
      <c r="G572" s="16"/>
      <c r="H572" s="16">
        <f t="shared" si="97"/>
        <v>0</v>
      </c>
      <c r="I572" s="16"/>
      <c r="J572" s="16">
        <f t="shared" si="98"/>
        <v>0</v>
      </c>
      <c r="K572" s="16">
        <f t="shared" si="99"/>
        <v>0</v>
      </c>
      <c r="L572" s="16">
        <f t="shared" si="100"/>
        <v>0</v>
      </c>
      <c r="M572" s="14"/>
      <c r="N572" s="2" t="s">
        <v>340</v>
      </c>
      <c r="O572" s="2" t="s">
        <v>53</v>
      </c>
      <c r="P572" s="2" t="s">
        <v>53</v>
      </c>
      <c r="Q572" s="2" t="s">
        <v>939</v>
      </c>
      <c r="R572" s="2" t="s">
        <v>61</v>
      </c>
      <c r="S572" s="2" t="s">
        <v>62</v>
      </c>
      <c r="T572" s="2" t="s">
        <v>62</v>
      </c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2" t="s">
        <v>53</v>
      </c>
      <c r="AS572" s="2" t="s">
        <v>53</v>
      </c>
      <c r="AT572" s="3"/>
      <c r="AU572" s="2" t="s">
        <v>952</v>
      </c>
      <c r="AV572" s="3">
        <v>532</v>
      </c>
    </row>
    <row r="573" spans="1:48" ht="30" customHeight="1" x14ac:dyDescent="0.3">
      <c r="A573" s="14" t="s">
        <v>303</v>
      </c>
      <c r="B573" s="14" t="s">
        <v>322</v>
      </c>
      <c r="C573" s="14" t="s">
        <v>59</v>
      </c>
      <c r="D573" s="15">
        <v>4.2</v>
      </c>
      <c r="E573" s="16"/>
      <c r="F573" s="16">
        <f t="shared" si="96"/>
        <v>0</v>
      </c>
      <c r="G573" s="16"/>
      <c r="H573" s="16">
        <f t="shared" si="97"/>
        <v>0</v>
      </c>
      <c r="I573" s="16"/>
      <c r="J573" s="16">
        <f t="shared" si="98"/>
        <v>0</v>
      </c>
      <c r="K573" s="16">
        <f t="shared" si="99"/>
        <v>0</v>
      </c>
      <c r="L573" s="16">
        <f t="shared" si="100"/>
        <v>0</v>
      </c>
      <c r="M573" s="14"/>
      <c r="N573" s="2" t="s">
        <v>323</v>
      </c>
      <c r="O573" s="2" t="s">
        <v>53</v>
      </c>
      <c r="P573" s="2" t="s">
        <v>53</v>
      </c>
      <c r="Q573" s="2" t="s">
        <v>939</v>
      </c>
      <c r="R573" s="2" t="s">
        <v>61</v>
      </c>
      <c r="S573" s="2" t="s">
        <v>62</v>
      </c>
      <c r="T573" s="2" t="s">
        <v>62</v>
      </c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2" t="s">
        <v>53</v>
      </c>
      <c r="AS573" s="2" t="s">
        <v>53</v>
      </c>
      <c r="AT573" s="3"/>
      <c r="AU573" s="2" t="s">
        <v>953</v>
      </c>
      <c r="AV573" s="3">
        <v>535</v>
      </c>
    </row>
    <row r="574" spans="1:48" ht="30" customHeight="1" x14ac:dyDescent="0.3">
      <c r="A574" s="14" t="s">
        <v>415</v>
      </c>
      <c r="B574" s="14" t="s">
        <v>53</v>
      </c>
      <c r="C574" s="14" t="s">
        <v>59</v>
      </c>
      <c r="D574" s="15">
        <v>4.2</v>
      </c>
      <c r="E574" s="16"/>
      <c r="F574" s="16">
        <f t="shared" si="96"/>
        <v>0</v>
      </c>
      <c r="G574" s="16"/>
      <c r="H574" s="16">
        <f t="shared" si="97"/>
        <v>0</v>
      </c>
      <c r="I574" s="16"/>
      <c r="J574" s="16">
        <f t="shared" si="98"/>
        <v>0</v>
      </c>
      <c r="K574" s="16">
        <f t="shared" si="99"/>
        <v>0</v>
      </c>
      <c r="L574" s="16">
        <f t="shared" si="100"/>
        <v>0</v>
      </c>
      <c r="M574" s="14"/>
      <c r="N574" s="2" t="s">
        <v>416</v>
      </c>
      <c r="O574" s="2" t="s">
        <v>53</v>
      </c>
      <c r="P574" s="2" t="s">
        <v>53</v>
      </c>
      <c r="Q574" s="2" t="s">
        <v>939</v>
      </c>
      <c r="R574" s="2" t="s">
        <v>61</v>
      </c>
      <c r="S574" s="2" t="s">
        <v>62</v>
      </c>
      <c r="T574" s="2" t="s">
        <v>62</v>
      </c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2" t="s">
        <v>53</v>
      </c>
      <c r="AS574" s="2" t="s">
        <v>53</v>
      </c>
      <c r="AT574" s="3"/>
      <c r="AU574" s="2" t="s">
        <v>954</v>
      </c>
      <c r="AV574" s="3">
        <v>583</v>
      </c>
    </row>
    <row r="575" spans="1:48" ht="30" customHeight="1" x14ac:dyDescent="0.3">
      <c r="A575" s="14" t="s">
        <v>616</v>
      </c>
      <c r="B575" s="14" t="s">
        <v>53</v>
      </c>
      <c r="C575" s="14" t="s">
        <v>59</v>
      </c>
      <c r="D575" s="15">
        <v>3.9</v>
      </c>
      <c r="E575" s="16"/>
      <c r="F575" s="16">
        <f t="shared" si="96"/>
        <v>0</v>
      </c>
      <c r="G575" s="16"/>
      <c r="H575" s="16">
        <f t="shared" si="97"/>
        <v>0</v>
      </c>
      <c r="I575" s="16"/>
      <c r="J575" s="16">
        <f t="shared" si="98"/>
        <v>0</v>
      </c>
      <c r="K575" s="16">
        <f t="shared" si="99"/>
        <v>0</v>
      </c>
      <c r="L575" s="16">
        <f t="shared" si="100"/>
        <v>0</v>
      </c>
      <c r="M575" s="14"/>
      <c r="N575" s="2" t="s">
        <v>617</v>
      </c>
      <c r="O575" s="2" t="s">
        <v>53</v>
      </c>
      <c r="P575" s="2" t="s">
        <v>53</v>
      </c>
      <c r="Q575" s="2" t="s">
        <v>939</v>
      </c>
      <c r="R575" s="2" t="s">
        <v>61</v>
      </c>
      <c r="S575" s="2" t="s">
        <v>62</v>
      </c>
      <c r="T575" s="2" t="s">
        <v>62</v>
      </c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2" t="s">
        <v>53</v>
      </c>
      <c r="AS575" s="2" t="s">
        <v>53</v>
      </c>
      <c r="AT575" s="3"/>
      <c r="AU575" s="2" t="s">
        <v>955</v>
      </c>
      <c r="AV575" s="3">
        <v>584</v>
      </c>
    </row>
    <row r="576" spans="1:48" ht="30" customHeight="1" x14ac:dyDescent="0.3">
      <c r="A576" s="14" t="s">
        <v>611</v>
      </c>
      <c r="B576" s="14" t="s">
        <v>612</v>
      </c>
      <c r="C576" s="14" t="s">
        <v>176</v>
      </c>
      <c r="D576" s="15">
        <v>15</v>
      </c>
      <c r="E576" s="16"/>
      <c r="F576" s="16">
        <f t="shared" si="96"/>
        <v>0</v>
      </c>
      <c r="G576" s="16"/>
      <c r="H576" s="16">
        <f t="shared" si="97"/>
        <v>0</v>
      </c>
      <c r="I576" s="16"/>
      <c r="J576" s="16">
        <f t="shared" si="98"/>
        <v>0</v>
      </c>
      <c r="K576" s="16">
        <f t="shared" si="99"/>
        <v>0</v>
      </c>
      <c r="L576" s="16">
        <f t="shared" si="100"/>
        <v>0</v>
      </c>
      <c r="M576" s="14"/>
      <c r="N576" s="2" t="s">
        <v>613</v>
      </c>
      <c r="O576" s="2" t="s">
        <v>53</v>
      </c>
      <c r="P576" s="2" t="s">
        <v>53</v>
      </c>
      <c r="Q576" s="2" t="s">
        <v>939</v>
      </c>
      <c r="R576" s="2" t="s">
        <v>61</v>
      </c>
      <c r="S576" s="2" t="s">
        <v>62</v>
      </c>
      <c r="T576" s="2" t="s">
        <v>62</v>
      </c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2" t="s">
        <v>53</v>
      </c>
      <c r="AS576" s="2" t="s">
        <v>53</v>
      </c>
      <c r="AT576" s="3"/>
      <c r="AU576" s="2" t="s">
        <v>956</v>
      </c>
      <c r="AV576" s="3">
        <v>539</v>
      </c>
    </row>
    <row r="577" spans="1:48" ht="30" customHeight="1" x14ac:dyDescent="0.3">
      <c r="A577" s="14" t="s">
        <v>957</v>
      </c>
      <c r="B577" s="14" t="s">
        <v>53</v>
      </c>
      <c r="C577" s="14" t="s">
        <v>53</v>
      </c>
      <c r="D577" s="15"/>
      <c r="E577" s="16"/>
      <c r="F577" s="16">
        <f t="shared" si="96"/>
        <v>0</v>
      </c>
      <c r="G577" s="16"/>
      <c r="H577" s="16">
        <f t="shared" si="97"/>
        <v>0</v>
      </c>
      <c r="I577" s="16"/>
      <c r="J577" s="16">
        <f t="shared" si="98"/>
        <v>0</v>
      </c>
      <c r="K577" s="16">
        <f t="shared" si="99"/>
        <v>0</v>
      </c>
      <c r="L577" s="16">
        <f t="shared" si="100"/>
        <v>0</v>
      </c>
      <c r="M577" s="14"/>
      <c r="N577" s="2" t="s">
        <v>53</v>
      </c>
      <c r="O577" s="2" t="s">
        <v>53</v>
      </c>
      <c r="P577" s="2" t="s">
        <v>53</v>
      </c>
      <c r="Q577" s="2" t="s">
        <v>939</v>
      </c>
      <c r="R577" s="2" t="s">
        <v>62</v>
      </c>
      <c r="S577" s="2" t="s">
        <v>62</v>
      </c>
      <c r="T577" s="2" t="s">
        <v>62</v>
      </c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2" t="s">
        <v>53</v>
      </c>
      <c r="AS577" s="2" t="s">
        <v>53</v>
      </c>
      <c r="AT577" s="3"/>
      <c r="AU577" s="2" t="s">
        <v>939</v>
      </c>
      <c r="AV577" s="3">
        <v>540</v>
      </c>
    </row>
    <row r="578" spans="1:48" ht="30" customHeight="1" x14ac:dyDescent="0.3">
      <c r="A578" s="14" t="s">
        <v>267</v>
      </c>
      <c r="B578" s="14" t="s">
        <v>446</v>
      </c>
      <c r="C578" s="14" t="s">
        <v>59</v>
      </c>
      <c r="D578" s="15">
        <v>0.9</v>
      </c>
      <c r="E578" s="16"/>
      <c r="F578" s="16">
        <f t="shared" si="96"/>
        <v>0</v>
      </c>
      <c r="G578" s="16"/>
      <c r="H578" s="16">
        <f t="shared" si="97"/>
        <v>0</v>
      </c>
      <c r="I578" s="16"/>
      <c r="J578" s="16">
        <f t="shared" si="98"/>
        <v>0</v>
      </c>
      <c r="K578" s="16">
        <f t="shared" si="99"/>
        <v>0</v>
      </c>
      <c r="L578" s="16">
        <f t="shared" si="100"/>
        <v>0</v>
      </c>
      <c r="M578" s="14"/>
      <c r="N578" s="2" t="s">
        <v>447</v>
      </c>
      <c r="O578" s="2" t="s">
        <v>53</v>
      </c>
      <c r="P578" s="2" t="s">
        <v>53</v>
      </c>
      <c r="Q578" s="2" t="s">
        <v>939</v>
      </c>
      <c r="R578" s="2" t="s">
        <v>61</v>
      </c>
      <c r="S578" s="2" t="s">
        <v>62</v>
      </c>
      <c r="T578" s="2" t="s">
        <v>62</v>
      </c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2" t="s">
        <v>53</v>
      </c>
      <c r="AS578" s="2" t="s">
        <v>53</v>
      </c>
      <c r="AT578" s="3"/>
      <c r="AU578" s="2" t="s">
        <v>958</v>
      </c>
      <c r="AV578" s="3">
        <v>541</v>
      </c>
    </row>
    <row r="579" spans="1:48" ht="30" customHeight="1" x14ac:dyDescent="0.3">
      <c r="A579" s="14" t="s">
        <v>663</v>
      </c>
      <c r="B579" s="14" t="s">
        <v>272</v>
      </c>
      <c r="C579" s="14" t="s">
        <v>59</v>
      </c>
      <c r="D579" s="15">
        <v>0.9</v>
      </c>
      <c r="E579" s="16"/>
      <c r="F579" s="16">
        <f t="shared" si="96"/>
        <v>0</v>
      </c>
      <c r="G579" s="16"/>
      <c r="H579" s="16">
        <f t="shared" si="97"/>
        <v>0</v>
      </c>
      <c r="I579" s="16"/>
      <c r="J579" s="16">
        <f t="shared" si="98"/>
        <v>0</v>
      </c>
      <c r="K579" s="16">
        <f t="shared" si="99"/>
        <v>0</v>
      </c>
      <c r="L579" s="16">
        <f t="shared" si="100"/>
        <v>0</v>
      </c>
      <c r="M579" s="14"/>
      <c r="N579" s="2" t="s">
        <v>664</v>
      </c>
      <c r="O579" s="2" t="s">
        <v>53</v>
      </c>
      <c r="P579" s="2" t="s">
        <v>53</v>
      </c>
      <c r="Q579" s="2" t="s">
        <v>939</v>
      </c>
      <c r="R579" s="2" t="s">
        <v>61</v>
      </c>
      <c r="S579" s="2" t="s">
        <v>62</v>
      </c>
      <c r="T579" s="2" t="s">
        <v>62</v>
      </c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2" t="s">
        <v>53</v>
      </c>
      <c r="AS579" s="2" t="s">
        <v>53</v>
      </c>
      <c r="AT579" s="3"/>
      <c r="AU579" s="2" t="s">
        <v>959</v>
      </c>
      <c r="AV579" s="3">
        <v>542</v>
      </c>
    </row>
    <row r="580" spans="1:48" ht="30" customHeight="1" x14ac:dyDescent="0.3">
      <c r="A580" s="14" t="s">
        <v>453</v>
      </c>
      <c r="B580" s="14" t="s">
        <v>454</v>
      </c>
      <c r="C580" s="14" t="s">
        <v>176</v>
      </c>
      <c r="D580" s="15">
        <v>2.6</v>
      </c>
      <c r="E580" s="16"/>
      <c r="F580" s="16">
        <f t="shared" si="96"/>
        <v>0</v>
      </c>
      <c r="G580" s="16"/>
      <c r="H580" s="16">
        <f t="shared" si="97"/>
        <v>0</v>
      </c>
      <c r="I580" s="16"/>
      <c r="J580" s="16">
        <f t="shared" si="98"/>
        <v>0</v>
      </c>
      <c r="K580" s="16">
        <f t="shared" si="99"/>
        <v>0</v>
      </c>
      <c r="L580" s="16">
        <f t="shared" si="100"/>
        <v>0</v>
      </c>
      <c r="M580" s="14"/>
      <c r="N580" s="2" t="s">
        <v>455</v>
      </c>
      <c r="O580" s="2" t="s">
        <v>53</v>
      </c>
      <c r="P580" s="2" t="s">
        <v>53</v>
      </c>
      <c r="Q580" s="2" t="s">
        <v>939</v>
      </c>
      <c r="R580" s="2" t="s">
        <v>61</v>
      </c>
      <c r="S580" s="2" t="s">
        <v>62</v>
      </c>
      <c r="T580" s="2" t="s">
        <v>62</v>
      </c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2" t="s">
        <v>53</v>
      </c>
      <c r="AS580" s="2" t="s">
        <v>53</v>
      </c>
      <c r="AT580" s="3"/>
      <c r="AU580" s="2" t="s">
        <v>960</v>
      </c>
      <c r="AV580" s="3">
        <v>543</v>
      </c>
    </row>
    <row r="581" spans="1:48" ht="30" customHeight="1" x14ac:dyDescent="0.3">
      <c r="A581" s="14" t="s">
        <v>335</v>
      </c>
      <c r="B581" s="14" t="s">
        <v>336</v>
      </c>
      <c r="C581" s="14" t="s">
        <v>59</v>
      </c>
      <c r="D581" s="15">
        <v>33.799999999999997</v>
      </c>
      <c r="E581" s="16"/>
      <c r="F581" s="16">
        <f t="shared" si="96"/>
        <v>0</v>
      </c>
      <c r="G581" s="16"/>
      <c r="H581" s="16">
        <f t="shared" si="97"/>
        <v>0</v>
      </c>
      <c r="I581" s="16"/>
      <c r="J581" s="16">
        <f t="shared" si="98"/>
        <v>0</v>
      </c>
      <c r="K581" s="16">
        <f t="shared" si="99"/>
        <v>0</v>
      </c>
      <c r="L581" s="16">
        <f t="shared" si="100"/>
        <v>0</v>
      </c>
      <c r="M581" s="14"/>
      <c r="N581" s="2" t="s">
        <v>358</v>
      </c>
      <c r="O581" s="2" t="s">
        <v>53</v>
      </c>
      <c r="P581" s="2" t="s">
        <v>53</v>
      </c>
      <c r="Q581" s="2" t="s">
        <v>939</v>
      </c>
      <c r="R581" s="2" t="s">
        <v>61</v>
      </c>
      <c r="S581" s="2" t="s">
        <v>62</v>
      </c>
      <c r="T581" s="2" t="s">
        <v>62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53</v>
      </c>
      <c r="AS581" s="2" t="s">
        <v>53</v>
      </c>
      <c r="AT581" s="3"/>
      <c r="AU581" s="2" t="s">
        <v>961</v>
      </c>
      <c r="AV581" s="3">
        <v>544</v>
      </c>
    </row>
    <row r="582" spans="1:48" ht="30" customHeight="1" x14ac:dyDescent="0.3">
      <c r="A582" s="14" t="s">
        <v>339</v>
      </c>
      <c r="B582" s="14" t="s">
        <v>336</v>
      </c>
      <c r="C582" s="14" t="s">
        <v>59</v>
      </c>
      <c r="D582" s="15">
        <v>33.799999999999997</v>
      </c>
      <c r="E582" s="16"/>
      <c r="F582" s="16">
        <f t="shared" si="96"/>
        <v>0</v>
      </c>
      <c r="G582" s="16"/>
      <c r="H582" s="16">
        <f t="shared" si="97"/>
        <v>0</v>
      </c>
      <c r="I582" s="16"/>
      <c r="J582" s="16">
        <f t="shared" si="98"/>
        <v>0</v>
      </c>
      <c r="K582" s="16">
        <f t="shared" si="99"/>
        <v>0</v>
      </c>
      <c r="L582" s="16">
        <f t="shared" si="100"/>
        <v>0</v>
      </c>
      <c r="M582" s="14"/>
      <c r="N582" s="2" t="s">
        <v>360</v>
      </c>
      <c r="O582" s="2" t="s">
        <v>53</v>
      </c>
      <c r="P582" s="2" t="s">
        <v>53</v>
      </c>
      <c r="Q582" s="2" t="s">
        <v>939</v>
      </c>
      <c r="R582" s="2" t="s">
        <v>61</v>
      </c>
      <c r="S582" s="2" t="s">
        <v>62</v>
      </c>
      <c r="T582" s="2" t="s">
        <v>62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53</v>
      </c>
      <c r="AS582" s="2" t="s">
        <v>53</v>
      </c>
      <c r="AT582" s="3"/>
      <c r="AU582" s="2" t="s">
        <v>962</v>
      </c>
      <c r="AV582" s="3">
        <v>545</v>
      </c>
    </row>
    <row r="583" spans="1:48" ht="30" customHeight="1" x14ac:dyDescent="0.3">
      <c r="A583" s="14" t="s">
        <v>611</v>
      </c>
      <c r="B583" s="14" t="s">
        <v>612</v>
      </c>
      <c r="C583" s="14" t="s">
        <v>176</v>
      </c>
      <c r="D583" s="15">
        <v>12.9</v>
      </c>
      <c r="E583" s="16"/>
      <c r="F583" s="16">
        <f t="shared" si="96"/>
        <v>0</v>
      </c>
      <c r="G583" s="16"/>
      <c r="H583" s="16">
        <f t="shared" si="97"/>
        <v>0</v>
      </c>
      <c r="I583" s="16"/>
      <c r="J583" s="16">
        <f t="shared" si="98"/>
        <v>0</v>
      </c>
      <c r="K583" s="16">
        <f t="shared" si="99"/>
        <v>0</v>
      </c>
      <c r="L583" s="16">
        <f t="shared" si="100"/>
        <v>0</v>
      </c>
      <c r="M583" s="14"/>
      <c r="N583" s="2" t="s">
        <v>628</v>
      </c>
      <c r="O583" s="2" t="s">
        <v>53</v>
      </c>
      <c r="P583" s="2" t="s">
        <v>53</v>
      </c>
      <c r="Q583" s="2" t="s">
        <v>939</v>
      </c>
      <c r="R583" s="2" t="s">
        <v>61</v>
      </c>
      <c r="S583" s="2" t="s">
        <v>62</v>
      </c>
      <c r="T583" s="2" t="s">
        <v>62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53</v>
      </c>
      <c r="AS583" s="2" t="s">
        <v>53</v>
      </c>
      <c r="AT583" s="3"/>
      <c r="AU583" s="2" t="s">
        <v>963</v>
      </c>
      <c r="AV583" s="3">
        <v>546</v>
      </c>
    </row>
    <row r="584" spans="1:48" ht="30" customHeight="1" x14ac:dyDescent="0.3">
      <c r="A584" s="14" t="s">
        <v>964</v>
      </c>
      <c r="B584" s="14" t="s">
        <v>53</v>
      </c>
      <c r="C584" s="14" t="s">
        <v>53</v>
      </c>
      <c r="D584" s="15"/>
      <c r="E584" s="16"/>
      <c r="F584" s="16">
        <f t="shared" si="96"/>
        <v>0</v>
      </c>
      <c r="G584" s="16"/>
      <c r="H584" s="16">
        <f t="shared" si="97"/>
        <v>0</v>
      </c>
      <c r="I584" s="16"/>
      <c r="J584" s="16">
        <f t="shared" si="98"/>
        <v>0</v>
      </c>
      <c r="K584" s="16">
        <f t="shared" si="99"/>
        <v>0</v>
      </c>
      <c r="L584" s="16">
        <f t="shared" si="100"/>
        <v>0</v>
      </c>
      <c r="M584" s="14"/>
      <c r="N584" s="2" t="s">
        <v>53</v>
      </c>
      <c r="O584" s="2" t="s">
        <v>53</v>
      </c>
      <c r="P584" s="2" t="s">
        <v>53</v>
      </c>
      <c r="Q584" s="2" t="s">
        <v>939</v>
      </c>
      <c r="R584" s="2" t="s">
        <v>62</v>
      </c>
      <c r="S584" s="2" t="s">
        <v>62</v>
      </c>
      <c r="T584" s="2" t="s">
        <v>62</v>
      </c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2" t="s">
        <v>53</v>
      </c>
      <c r="AS584" s="2" t="s">
        <v>53</v>
      </c>
      <c r="AT584" s="3"/>
      <c r="AU584" s="2" t="s">
        <v>939</v>
      </c>
      <c r="AV584" s="3">
        <v>547</v>
      </c>
    </row>
    <row r="585" spans="1:48" ht="30" customHeight="1" x14ac:dyDescent="0.3">
      <c r="A585" s="14" t="s">
        <v>194</v>
      </c>
      <c r="B585" s="14" t="s">
        <v>198</v>
      </c>
      <c r="C585" s="14" t="s">
        <v>176</v>
      </c>
      <c r="D585" s="15">
        <v>2.6</v>
      </c>
      <c r="E585" s="16"/>
      <c r="F585" s="16">
        <f t="shared" si="96"/>
        <v>0</v>
      </c>
      <c r="G585" s="16"/>
      <c r="H585" s="16">
        <f t="shared" si="97"/>
        <v>0</v>
      </c>
      <c r="I585" s="16"/>
      <c r="J585" s="16">
        <f t="shared" si="98"/>
        <v>0</v>
      </c>
      <c r="K585" s="16">
        <f t="shared" si="99"/>
        <v>0</v>
      </c>
      <c r="L585" s="16">
        <f t="shared" si="100"/>
        <v>0</v>
      </c>
      <c r="M585" s="14"/>
      <c r="N585" s="2" t="s">
        <v>199</v>
      </c>
      <c r="O585" s="2" t="s">
        <v>53</v>
      </c>
      <c r="P585" s="2" t="s">
        <v>53</v>
      </c>
      <c r="Q585" s="2" t="s">
        <v>939</v>
      </c>
      <c r="R585" s="2" t="s">
        <v>61</v>
      </c>
      <c r="S585" s="2" t="s">
        <v>62</v>
      </c>
      <c r="T585" s="2" t="s">
        <v>62</v>
      </c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2" t="s">
        <v>53</v>
      </c>
      <c r="AS585" s="2" t="s">
        <v>53</v>
      </c>
      <c r="AT585" s="3"/>
      <c r="AU585" s="2" t="s">
        <v>965</v>
      </c>
      <c r="AV585" s="3">
        <v>585</v>
      </c>
    </row>
    <row r="586" spans="1:48" ht="30" customHeight="1" x14ac:dyDescent="0.3">
      <c r="A586" s="14" t="s">
        <v>335</v>
      </c>
      <c r="B586" s="14" t="s">
        <v>336</v>
      </c>
      <c r="C586" s="14" t="s">
        <v>59</v>
      </c>
      <c r="D586" s="15">
        <v>127</v>
      </c>
      <c r="E586" s="16"/>
      <c r="F586" s="16">
        <f t="shared" si="96"/>
        <v>0</v>
      </c>
      <c r="G586" s="16"/>
      <c r="H586" s="16">
        <f t="shared" si="97"/>
        <v>0</v>
      </c>
      <c r="I586" s="16"/>
      <c r="J586" s="16">
        <f t="shared" si="98"/>
        <v>0</v>
      </c>
      <c r="K586" s="16">
        <f t="shared" si="99"/>
        <v>0</v>
      </c>
      <c r="L586" s="16">
        <f t="shared" si="100"/>
        <v>0</v>
      </c>
      <c r="M586" s="14"/>
      <c r="N586" s="2" t="s">
        <v>379</v>
      </c>
      <c r="O586" s="2" t="s">
        <v>53</v>
      </c>
      <c r="P586" s="2" t="s">
        <v>53</v>
      </c>
      <c r="Q586" s="2" t="s">
        <v>939</v>
      </c>
      <c r="R586" s="2" t="s">
        <v>61</v>
      </c>
      <c r="S586" s="2" t="s">
        <v>62</v>
      </c>
      <c r="T586" s="2" t="s">
        <v>62</v>
      </c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2" t="s">
        <v>53</v>
      </c>
      <c r="AS586" s="2" t="s">
        <v>53</v>
      </c>
      <c r="AT586" s="3"/>
      <c r="AU586" s="2" t="s">
        <v>966</v>
      </c>
      <c r="AV586" s="3">
        <v>548</v>
      </c>
    </row>
    <row r="587" spans="1:48" ht="30" customHeight="1" x14ac:dyDescent="0.3">
      <c r="A587" s="14" t="s">
        <v>339</v>
      </c>
      <c r="B587" s="14" t="s">
        <v>336</v>
      </c>
      <c r="C587" s="14" t="s">
        <v>59</v>
      </c>
      <c r="D587" s="15">
        <v>127</v>
      </c>
      <c r="E587" s="16"/>
      <c r="F587" s="16">
        <f t="shared" si="96"/>
        <v>0</v>
      </c>
      <c r="G587" s="16"/>
      <c r="H587" s="16">
        <f t="shared" si="97"/>
        <v>0</v>
      </c>
      <c r="I587" s="16"/>
      <c r="J587" s="16">
        <f t="shared" si="98"/>
        <v>0</v>
      </c>
      <c r="K587" s="16">
        <f t="shared" si="99"/>
        <v>0</v>
      </c>
      <c r="L587" s="16">
        <f t="shared" si="100"/>
        <v>0</v>
      </c>
      <c r="M587" s="14"/>
      <c r="N587" s="2" t="s">
        <v>381</v>
      </c>
      <c r="O587" s="2" t="s">
        <v>53</v>
      </c>
      <c r="P587" s="2" t="s">
        <v>53</v>
      </c>
      <c r="Q587" s="2" t="s">
        <v>939</v>
      </c>
      <c r="R587" s="2" t="s">
        <v>61</v>
      </c>
      <c r="S587" s="2" t="s">
        <v>62</v>
      </c>
      <c r="T587" s="2" t="s">
        <v>62</v>
      </c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2" t="s">
        <v>53</v>
      </c>
      <c r="AS587" s="2" t="s">
        <v>53</v>
      </c>
      <c r="AT587" s="3"/>
      <c r="AU587" s="2" t="s">
        <v>967</v>
      </c>
      <c r="AV587" s="3">
        <v>549</v>
      </c>
    </row>
    <row r="588" spans="1:48" ht="30" customHeight="1" x14ac:dyDescent="0.3">
      <c r="A588" s="14" t="s">
        <v>611</v>
      </c>
      <c r="B588" s="14" t="s">
        <v>612</v>
      </c>
      <c r="C588" s="14" t="s">
        <v>176</v>
      </c>
      <c r="D588" s="15">
        <v>48.6</v>
      </c>
      <c r="E588" s="16"/>
      <c r="F588" s="16">
        <f t="shared" si="96"/>
        <v>0</v>
      </c>
      <c r="G588" s="16"/>
      <c r="H588" s="16">
        <f t="shared" si="97"/>
        <v>0</v>
      </c>
      <c r="I588" s="16"/>
      <c r="J588" s="16">
        <f t="shared" si="98"/>
        <v>0</v>
      </c>
      <c r="K588" s="16">
        <f t="shared" si="99"/>
        <v>0</v>
      </c>
      <c r="L588" s="16">
        <f t="shared" si="100"/>
        <v>0</v>
      </c>
      <c r="M588" s="14"/>
      <c r="N588" s="2" t="s">
        <v>633</v>
      </c>
      <c r="O588" s="2" t="s">
        <v>53</v>
      </c>
      <c r="P588" s="2" t="s">
        <v>53</v>
      </c>
      <c r="Q588" s="2" t="s">
        <v>939</v>
      </c>
      <c r="R588" s="2" t="s">
        <v>61</v>
      </c>
      <c r="S588" s="2" t="s">
        <v>62</v>
      </c>
      <c r="T588" s="2" t="s">
        <v>62</v>
      </c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2" t="s">
        <v>53</v>
      </c>
      <c r="AS588" s="2" t="s">
        <v>53</v>
      </c>
      <c r="AT588" s="3"/>
      <c r="AU588" s="2" t="s">
        <v>968</v>
      </c>
      <c r="AV588" s="3">
        <v>550</v>
      </c>
    </row>
    <row r="589" spans="1:48" ht="30" customHeight="1" x14ac:dyDescent="0.3">
      <c r="A589" s="14" t="s">
        <v>465</v>
      </c>
      <c r="B589" s="14" t="s">
        <v>53</v>
      </c>
      <c r="C589" s="14" t="s">
        <v>53</v>
      </c>
      <c r="D589" s="15"/>
      <c r="E589" s="16"/>
      <c r="F589" s="16">
        <f t="shared" si="96"/>
        <v>0</v>
      </c>
      <c r="G589" s="16"/>
      <c r="H589" s="16">
        <f t="shared" si="97"/>
        <v>0</v>
      </c>
      <c r="I589" s="16"/>
      <c r="J589" s="16">
        <f t="shared" si="98"/>
        <v>0</v>
      </c>
      <c r="K589" s="16">
        <f t="shared" si="99"/>
        <v>0</v>
      </c>
      <c r="L589" s="16">
        <f t="shared" si="100"/>
        <v>0</v>
      </c>
      <c r="M589" s="14"/>
      <c r="N589" s="2" t="s">
        <v>53</v>
      </c>
      <c r="O589" s="2" t="s">
        <v>53</v>
      </c>
      <c r="P589" s="2" t="s">
        <v>53</v>
      </c>
      <c r="Q589" s="2" t="s">
        <v>939</v>
      </c>
      <c r="R589" s="2" t="s">
        <v>62</v>
      </c>
      <c r="S589" s="2" t="s">
        <v>62</v>
      </c>
      <c r="T589" s="2" t="s">
        <v>62</v>
      </c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2" t="s">
        <v>53</v>
      </c>
      <c r="AS589" s="2" t="s">
        <v>53</v>
      </c>
      <c r="AT589" s="3"/>
      <c r="AU589" s="2" t="s">
        <v>939</v>
      </c>
      <c r="AV589" s="3">
        <v>569</v>
      </c>
    </row>
    <row r="590" spans="1:48" ht="30" customHeight="1" x14ac:dyDescent="0.3">
      <c r="A590" s="14" t="s">
        <v>475</v>
      </c>
      <c r="B590" s="14" t="s">
        <v>635</v>
      </c>
      <c r="C590" s="14" t="s">
        <v>59</v>
      </c>
      <c r="D590" s="15">
        <v>208.1</v>
      </c>
      <c r="E590" s="16"/>
      <c r="F590" s="16">
        <f t="shared" si="96"/>
        <v>0</v>
      </c>
      <c r="G590" s="16"/>
      <c r="H590" s="16">
        <f t="shared" si="97"/>
        <v>0</v>
      </c>
      <c r="I590" s="16"/>
      <c r="J590" s="16">
        <f t="shared" si="98"/>
        <v>0</v>
      </c>
      <c r="K590" s="16">
        <f t="shared" si="99"/>
        <v>0</v>
      </c>
      <c r="L590" s="16">
        <f t="shared" si="100"/>
        <v>0</v>
      </c>
      <c r="M590" s="14"/>
      <c r="N590" s="2" t="s">
        <v>636</v>
      </c>
      <c r="O590" s="2" t="s">
        <v>53</v>
      </c>
      <c r="P590" s="2" t="s">
        <v>53</v>
      </c>
      <c r="Q590" s="2" t="s">
        <v>939</v>
      </c>
      <c r="R590" s="2" t="s">
        <v>61</v>
      </c>
      <c r="S590" s="2" t="s">
        <v>62</v>
      </c>
      <c r="T590" s="2" t="s">
        <v>62</v>
      </c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2" t="s">
        <v>53</v>
      </c>
      <c r="AS590" s="2" t="s">
        <v>53</v>
      </c>
      <c r="AT590" s="3"/>
      <c r="AU590" s="2" t="s">
        <v>969</v>
      </c>
      <c r="AV590" s="3">
        <v>570</v>
      </c>
    </row>
    <row r="591" spans="1:48" ht="30" customHeight="1" x14ac:dyDescent="0.3">
      <c r="A591" s="14" t="s">
        <v>638</v>
      </c>
      <c r="B591" s="14" t="s">
        <v>639</v>
      </c>
      <c r="C591" s="14" t="s">
        <v>59</v>
      </c>
      <c r="D591" s="15">
        <v>208.1</v>
      </c>
      <c r="E591" s="16"/>
      <c r="F591" s="16">
        <f t="shared" si="96"/>
        <v>0</v>
      </c>
      <c r="G591" s="16"/>
      <c r="H591" s="16">
        <f t="shared" si="97"/>
        <v>0</v>
      </c>
      <c r="I591" s="16"/>
      <c r="J591" s="16">
        <f t="shared" si="98"/>
        <v>0</v>
      </c>
      <c r="K591" s="16">
        <f t="shared" si="99"/>
        <v>0</v>
      </c>
      <c r="L591" s="16">
        <f t="shared" si="100"/>
        <v>0</v>
      </c>
      <c r="M591" s="14"/>
      <c r="N591" s="2" t="s">
        <v>640</v>
      </c>
      <c r="O591" s="2" t="s">
        <v>53</v>
      </c>
      <c r="P591" s="2" t="s">
        <v>53</v>
      </c>
      <c r="Q591" s="2" t="s">
        <v>939</v>
      </c>
      <c r="R591" s="2" t="s">
        <v>61</v>
      </c>
      <c r="S591" s="2" t="s">
        <v>62</v>
      </c>
      <c r="T591" s="2" t="s">
        <v>62</v>
      </c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2" t="s">
        <v>53</v>
      </c>
      <c r="AS591" s="2" t="s">
        <v>53</v>
      </c>
      <c r="AT591" s="3"/>
      <c r="AU591" s="2" t="s">
        <v>970</v>
      </c>
      <c r="AV591" s="3">
        <v>571</v>
      </c>
    </row>
    <row r="592" spans="1:48" ht="30" customHeight="1" x14ac:dyDescent="0.3">
      <c r="A592" s="14" t="s">
        <v>532</v>
      </c>
      <c r="B592" s="14" t="s">
        <v>644</v>
      </c>
      <c r="C592" s="14" t="s">
        <v>176</v>
      </c>
      <c r="D592" s="15">
        <v>97.4</v>
      </c>
      <c r="E592" s="16"/>
      <c r="F592" s="16">
        <f t="shared" si="96"/>
        <v>0</v>
      </c>
      <c r="G592" s="16"/>
      <c r="H592" s="16">
        <f t="shared" si="97"/>
        <v>0</v>
      </c>
      <c r="I592" s="16"/>
      <c r="J592" s="16">
        <f t="shared" si="98"/>
        <v>0</v>
      </c>
      <c r="K592" s="16">
        <f t="shared" si="99"/>
        <v>0</v>
      </c>
      <c r="L592" s="16">
        <f t="shared" si="100"/>
        <v>0</v>
      </c>
      <c r="M592" s="14"/>
      <c r="N592" s="2" t="s">
        <v>645</v>
      </c>
      <c r="O592" s="2" t="s">
        <v>53</v>
      </c>
      <c r="P592" s="2" t="s">
        <v>53</v>
      </c>
      <c r="Q592" s="2" t="s">
        <v>939</v>
      </c>
      <c r="R592" s="2" t="s">
        <v>61</v>
      </c>
      <c r="S592" s="2" t="s">
        <v>62</v>
      </c>
      <c r="T592" s="2" t="s">
        <v>62</v>
      </c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2" t="s">
        <v>53</v>
      </c>
      <c r="AS592" s="2" t="s">
        <v>53</v>
      </c>
      <c r="AT592" s="3"/>
      <c r="AU592" s="2" t="s">
        <v>971</v>
      </c>
      <c r="AV592" s="3">
        <v>574</v>
      </c>
    </row>
    <row r="593" spans="1:48" ht="30" customHeight="1" x14ac:dyDescent="0.3">
      <c r="A593" s="15"/>
      <c r="B593" s="15"/>
      <c r="C593" s="15"/>
      <c r="D593" s="15"/>
      <c r="E593" s="16"/>
      <c r="F593" s="16"/>
      <c r="G593" s="16"/>
      <c r="H593" s="16"/>
      <c r="I593" s="16"/>
      <c r="J593" s="16"/>
      <c r="K593" s="16"/>
      <c r="L593" s="16"/>
      <c r="M593" s="15"/>
      <c r="Q593" s="1" t="s">
        <v>939</v>
      </c>
    </row>
    <row r="594" spans="1:48" ht="30" customHeight="1" x14ac:dyDescent="0.3">
      <c r="A594" s="15"/>
      <c r="B594" s="15"/>
      <c r="C594" s="15"/>
      <c r="D594" s="15"/>
      <c r="E594" s="16"/>
      <c r="F594" s="16"/>
      <c r="G594" s="16"/>
      <c r="H594" s="16"/>
      <c r="I594" s="16"/>
      <c r="J594" s="16"/>
      <c r="K594" s="16"/>
      <c r="L594" s="16"/>
      <c r="M594" s="15"/>
      <c r="Q594" s="1" t="s">
        <v>939</v>
      </c>
    </row>
    <row r="595" spans="1:48" ht="30" customHeight="1" x14ac:dyDescent="0.3">
      <c r="A595" s="15"/>
      <c r="B595" s="15"/>
      <c r="C595" s="15"/>
      <c r="D595" s="15"/>
      <c r="E595" s="16"/>
      <c r="F595" s="16"/>
      <c r="G595" s="16"/>
      <c r="H595" s="16"/>
      <c r="I595" s="16"/>
      <c r="J595" s="16"/>
      <c r="K595" s="16"/>
      <c r="L595" s="16"/>
      <c r="M595" s="15"/>
      <c r="Q595" s="1" t="s">
        <v>939</v>
      </c>
    </row>
    <row r="596" spans="1:48" ht="30" customHeight="1" x14ac:dyDescent="0.3">
      <c r="A596" s="15"/>
      <c r="B596" s="15"/>
      <c r="C596" s="15"/>
      <c r="D596" s="15"/>
      <c r="E596" s="16"/>
      <c r="F596" s="16"/>
      <c r="G596" s="16"/>
      <c r="H596" s="16"/>
      <c r="I596" s="16"/>
      <c r="J596" s="16"/>
      <c r="K596" s="16"/>
      <c r="L596" s="16"/>
      <c r="M596" s="15"/>
      <c r="Q596" s="1" t="s">
        <v>939</v>
      </c>
    </row>
    <row r="597" spans="1:48" ht="30" customHeight="1" x14ac:dyDescent="0.3">
      <c r="A597" s="15"/>
      <c r="B597" s="15"/>
      <c r="C597" s="15"/>
      <c r="D597" s="15"/>
      <c r="E597" s="16"/>
      <c r="F597" s="16"/>
      <c r="G597" s="16"/>
      <c r="H597" s="16"/>
      <c r="I597" s="16"/>
      <c r="J597" s="16"/>
      <c r="K597" s="16"/>
      <c r="L597" s="16"/>
      <c r="M597" s="15"/>
      <c r="Q597" s="1" t="s">
        <v>939</v>
      </c>
    </row>
    <row r="598" spans="1:48" ht="30" customHeight="1" x14ac:dyDescent="0.3">
      <c r="A598" s="15"/>
      <c r="B598" s="15"/>
      <c r="C598" s="15"/>
      <c r="D598" s="15"/>
      <c r="E598" s="16"/>
      <c r="F598" s="16"/>
      <c r="G598" s="16"/>
      <c r="H598" s="16"/>
      <c r="I598" s="16"/>
      <c r="J598" s="16"/>
      <c r="K598" s="16"/>
      <c r="L598" s="16"/>
      <c r="M598" s="15"/>
      <c r="Q598" s="1" t="s">
        <v>939</v>
      </c>
    </row>
    <row r="599" spans="1:48" ht="30" customHeight="1" x14ac:dyDescent="0.3">
      <c r="A599" s="14" t="s">
        <v>80</v>
      </c>
      <c r="B599" s="15"/>
      <c r="C599" s="15"/>
      <c r="D599" s="15"/>
      <c r="E599" s="16"/>
      <c r="F599" s="16">
        <f>SUMIF(Q557:Q598,"010216",F557:F598)</f>
        <v>0</v>
      </c>
      <c r="G599" s="16"/>
      <c r="H599" s="16">
        <f>SUMIF(Q557:Q598,"010216",H557:H598)</f>
        <v>0</v>
      </c>
      <c r="I599" s="16"/>
      <c r="J599" s="16">
        <f>SUMIF(Q557:Q598,"010216",J557:J598)</f>
        <v>0</v>
      </c>
      <c r="K599" s="16"/>
      <c r="L599" s="16">
        <f>SUMIF(Q557:Q598,"010216",L557:L598)</f>
        <v>0</v>
      </c>
      <c r="M599" s="15"/>
      <c r="N599" t="s">
        <v>81</v>
      </c>
    </row>
    <row r="600" spans="1:48" ht="30" customHeight="1" x14ac:dyDescent="0.3">
      <c r="A600" s="14" t="s">
        <v>972</v>
      </c>
      <c r="B600" s="14" t="s">
        <v>53</v>
      </c>
      <c r="C600" s="15"/>
      <c r="D600" s="15"/>
      <c r="E600" s="16"/>
      <c r="F600" s="16"/>
      <c r="G600" s="16"/>
      <c r="H600" s="16"/>
      <c r="I600" s="16"/>
      <c r="J600" s="16"/>
      <c r="K600" s="16"/>
      <c r="L600" s="16"/>
      <c r="M600" s="15"/>
      <c r="N600" s="3"/>
      <c r="O600" s="3"/>
      <c r="P600" s="3"/>
      <c r="Q600" s="2" t="s">
        <v>973</v>
      </c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</row>
    <row r="601" spans="1:48" ht="30" customHeight="1" x14ac:dyDescent="0.3">
      <c r="A601" s="14" t="s">
        <v>153</v>
      </c>
      <c r="B601" s="14" t="s">
        <v>53</v>
      </c>
      <c r="C601" s="14" t="s">
        <v>53</v>
      </c>
      <c r="D601" s="15"/>
      <c r="E601" s="16"/>
      <c r="F601" s="16">
        <f t="shared" ref="F601:F632" si="101">TRUNC(E601*D601, 0)</f>
        <v>0</v>
      </c>
      <c r="G601" s="16"/>
      <c r="H601" s="16">
        <f t="shared" ref="H601:H632" si="102">TRUNC(G601*D601, 0)</f>
        <v>0</v>
      </c>
      <c r="I601" s="16"/>
      <c r="J601" s="16">
        <f t="shared" ref="J601:J632" si="103">TRUNC(I601*D601, 0)</f>
        <v>0</v>
      </c>
      <c r="K601" s="16">
        <f t="shared" ref="K601:K632" si="104">TRUNC(E601+G601+I601, 0)</f>
        <v>0</v>
      </c>
      <c r="L601" s="16">
        <f t="shared" ref="L601:L632" si="105">TRUNC(F601+H601+J601, 0)</f>
        <v>0</v>
      </c>
      <c r="M601" s="14"/>
      <c r="N601" s="2" t="s">
        <v>53</v>
      </c>
      <c r="O601" s="2" t="s">
        <v>53</v>
      </c>
      <c r="P601" s="2" t="s">
        <v>53</v>
      </c>
      <c r="Q601" s="2" t="s">
        <v>973</v>
      </c>
      <c r="R601" s="2" t="s">
        <v>62</v>
      </c>
      <c r="S601" s="2" t="s">
        <v>62</v>
      </c>
      <c r="T601" s="2" t="s">
        <v>62</v>
      </c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2" t="s">
        <v>53</v>
      </c>
      <c r="AS601" s="2" t="s">
        <v>53</v>
      </c>
      <c r="AT601" s="3"/>
      <c r="AU601" s="2" t="s">
        <v>973</v>
      </c>
      <c r="AV601" s="3">
        <v>587</v>
      </c>
    </row>
    <row r="602" spans="1:48" ht="30" customHeight="1" x14ac:dyDescent="0.3">
      <c r="A602" s="14" t="s">
        <v>579</v>
      </c>
      <c r="B602" s="14" t="s">
        <v>580</v>
      </c>
      <c r="C602" s="14" t="s">
        <v>59</v>
      </c>
      <c r="D602" s="15">
        <v>116.9</v>
      </c>
      <c r="E602" s="16"/>
      <c r="F602" s="16">
        <f t="shared" si="101"/>
        <v>0</v>
      </c>
      <c r="G602" s="16"/>
      <c r="H602" s="16">
        <f t="shared" si="102"/>
        <v>0</v>
      </c>
      <c r="I602" s="16"/>
      <c r="J602" s="16">
        <f t="shared" si="103"/>
        <v>0</v>
      </c>
      <c r="K602" s="16">
        <f t="shared" si="104"/>
        <v>0</v>
      </c>
      <c r="L602" s="16">
        <f t="shared" si="105"/>
        <v>0</v>
      </c>
      <c r="M602" s="14"/>
      <c r="N602" s="2" t="s">
        <v>581</v>
      </c>
      <c r="O602" s="2" t="s">
        <v>53</v>
      </c>
      <c r="P602" s="2" t="s">
        <v>53</v>
      </c>
      <c r="Q602" s="2" t="s">
        <v>973</v>
      </c>
      <c r="R602" s="2" t="s">
        <v>61</v>
      </c>
      <c r="S602" s="2" t="s">
        <v>62</v>
      </c>
      <c r="T602" s="2" t="s">
        <v>62</v>
      </c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2" t="s">
        <v>53</v>
      </c>
      <c r="AS602" s="2" t="s">
        <v>53</v>
      </c>
      <c r="AT602" s="3"/>
      <c r="AU602" s="2" t="s">
        <v>974</v>
      </c>
      <c r="AV602" s="3">
        <v>588</v>
      </c>
    </row>
    <row r="603" spans="1:48" ht="30" customHeight="1" x14ac:dyDescent="0.3">
      <c r="A603" s="14" t="s">
        <v>583</v>
      </c>
      <c r="B603" s="14" t="s">
        <v>584</v>
      </c>
      <c r="C603" s="14" t="s">
        <v>59</v>
      </c>
      <c r="D603" s="15">
        <v>116.9</v>
      </c>
      <c r="E603" s="16"/>
      <c r="F603" s="16">
        <f t="shared" si="101"/>
        <v>0</v>
      </c>
      <c r="G603" s="16"/>
      <c r="H603" s="16">
        <f t="shared" si="102"/>
        <v>0</v>
      </c>
      <c r="I603" s="16"/>
      <c r="J603" s="16">
        <f t="shared" si="103"/>
        <v>0</v>
      </c>
      <c r="K603" s="16">
        <f t="shared" si="104"/>
        <v>0</v>
      </c>
      <c r="L603" s="16">
        <f t="shared" si="105"/>
        <v>0</v>
      </c>
      <c r="M603" s="14"/>
      <c r="N603" s="2" t="s">
        <v>585</v>
      </c>
      <c r="O603" s="2" t="s">
        <v>53</v>
      </c>
      <c r="P603" s="2" t="s">
        <v>53</v>
      </c>
      <c r="Q603" s="2" t="s">
        <v>973</v>
      </c>
      <c r="R603" s="2" t="s">
        <v>61</v>
      </c>
      <c r="S603" s="2" t="s">
        <v>62</v>
      </c>
      <c r="T603" s="2" t="s">
        <v>62</v>
      </c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2" t="s">
        <v>53</v>
      </c>
      <c r="AS603" s="2" t="s">
        <v>53</v>
      </c>
      <c r="AT603" s="3"/>
      <c r="AU603" s="2" t="s">
        <v>975</v>
      </c>
      <c r="AV603" s="3">
        <v>589</v>
      </c>
    </row>
    <row r="604" spans="1:48" ht="30" customHeight="1" x14ac:dyDescent="0.3">
      <c r="A604" s="14" t="s">
        <v>587</v>
      </c>
      <c r="B604" s="14" t="s">
        <v>588</v>
      </c>
      <c r="C604" s="14" t="s">
        <v>176</v>
      </c>
      <c r="D604" s="15">
        <v>2.1</v>
      </c>
      <c r="E604" s="16"/>
      <c r="F604" s="16">
        <f t="shared" si="101"/>
        <v>0</v>
      </c>
      <c r="G604" s="16"/>
      <c r="H604" s="16">
        <f t="shared" si="102"/>
        <v>0</v>
      </c>
      <c r="I604" s="16"/>
      <c r="J604" s="16">
        <f t="shared" si="103"/>
        <v>0</v>
      </c>
      <c r="K604" s="16">
        <f t="shared" si="104"/>
        <v>0</v>
      </c>
      <c r="L604" s="16">
        <f t="shared" si="105"/>
        <v>0</v>
      </c>
      <c r="M604" s="14"/>
      <c r="N604" s="2" t="s">
        <v>589</v>
      </c>
      <c r="O604" s="2" t="s">
        <v>53</v>
      </c>
      <c r="P604" s="2" t="s">
        <v>53</v>
      </c>
      <c r="Q604" s="2" t="s">
        <v>973</v>
      </c>
      <c r="R604" s="2" t="s">
        <v>61</v>
      </c>
      <c r="S604" s="2" t="s">
        <v>62</v>
      </c>
      <c r="T604" s="2" t="s">
        <v>62</v>
      </c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2" t="s">
        <v>53</v>
      </c>
      <c r="AS604" s="2" t="s">
        <v>53</v>
      </c>
      <c r="AT604" s="3"/>
      <c r="AU604" s="2" t="s">
        <v>976</v>
      </c>
      <c r="AV604" s="3">
        <v>590</v>
      </c>
    </row>
    <row r="605" spans="1:48" ht="30" customHeight="1" x14ac:dyDescent="0.3">
      <c r="A605" s="14" t="s">
        <v>295</v>
      </c>
      <c r="B605" s="14" t="s">
        <v>53</v>
      </c>
      <c r="C605" s="14" t="s">
        <v>53</v>
      </c>
      <c r="D605" s="15"/>
      <c r="E605" s="16"/>
      <c r="F605" s="16">
        <f t="shared" si="101"/>
        <v>0</v>
      </c>
      <c r="G605" s="16"/>
      <c r="H605" s="16">
        <f t="shared" si="102"/>
        <v>0</v>
      </c>
      <c r="I605" s="16"/>
      <c r="J605" s="16">
        <f t="shared" si="103"/>
        <v>0</v>
      </c>
      <c r="K605" s="16">
        <f t="shared" si="104"/>
        <v>0</v>
      </c>
      <c r="L605" s="16">
        <f t="shared" si="105"/>
        <v>0</v>
      </c>
      <c r="M605" s="14"/>
      <c r="N605" s="2" t="s">
        <v>53</v>
      </c>
      <c r="O605" s="2" t="s">
        <v>53</v>
      </c>
      <c r="P605" s="2" t="s">
        <v>53</v>
      </c>
      <c r="Q605" s="2" t="s">
        <v>973</v>
      </c>
      <c r="R605" s="2" t="s">
        <v>62</v>
      </c>
      <c r="S605" s="2" t="s">
        <v>62</v>
      </c>
      <c r="T605" s="2" t="s">
        <v>62</v>
      </c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2" t="s">
        <v>53</v>
      </c>
      <c r="AS605" s="2" t="s">
        <v>53</v>
      </c>
      <c r="AT605" s="3"/>
      <c r="AU605" s="2" t="s">
        <v>973</v>
      </c>
      <c r="AV605" s="3">
        <v>591</v>
      </c>
    </row>
    <row r="606" spans="1:48" ht="30" customHeight="1" x14ac:dyDescent="0.3">
      <c r="A606" s="14" t="s">
        <v>591</v>
      </c>
      <c r="B606" s="14" t="s">
        <v>53</v>
      </c>
      <c r="C606" s="14" t="s">
        <v>53</v>
      </c>
      <c r="D606" s="15"/>
      <c r="E606" s="16"/>
      <c r="F606" s="16">
        <f t="shared" si="101"/>
        <v>0</v>
      </c>
      <c r="G606" s="16"/>
      <c r="H606" s="16">
        <f t="shared" si="102"/>
        <v>0</v>
      </c>
      <c r="I606" s="16"/>
      <c r="J606" s="16">
        <f t="shared" si="103"/>
        <v>0</v>
      </c>
      <c r="K606" s="16">
        <f t="shared" si="104"/>
        <v>0</v>
      </c>
      <c r="L606" s="16">
        <f t="shared" si="105"/>
        <v>0</v>
      </c>
      <c r="M606" s="14"/>
      <c r="N606" s="2" t="s">
        <v>53</v>
      </c>
      <c r="O606" s="2" t="s">
        <v>53</v>
      </c>
      <c r="P606" s="2" t="s">
        <v>53</v>
      </c>
      <c r="Q606" s="2" t="s">
        <v>973</v>
      </c>
      <c r="R606" s="2" t="s">
        <v>62</v>
      </c>
      <c r="S606" s="2" t="s">
        <v>62</v>
      </c>
      <c r="T606" s="2" t="s">
        <v>62</v>
      </c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2" t="s">
        <v>53</v>
      </c>
      <c r="AS606" s="2" t="s">
        <v>53</v>
      </c>
      <c r="AT606" s="3"/>
      <c r="AU606" s="2" t="s">
        <v>973</v>
      </c>
      <c r="AV606" s="3">
        <v>592</v>
      </c>
    </row>
    <row r="607" spans="1:48" ht="30" customHeight="1" x14ac:dyDescent="0.3">
      <c r="A607" s="14" t="s">
        <v>179</v>
      </c>
      <c r="B607" s="14" t="s">
        <v>592</v>
      </c>
      <c r="C607" s="14" t="s">
        <v>59</v>
      </c>
      <c r="D607" s="15">
        <v>128.30000000000001</v>
      </c>
      <c r="E607" s="16"/>
      <c r="F607" s="16">
        <f t="shared" si="101"/>
        <v>0</v>
      </c>
      <c r="G607" s="16"/>
      <c r="H607" s="16">
        <f t="shared" si="102"/>
        <v>0</v>
      </c>
      <c r="I607" s="16"/>
      <c r="J607" s="16">
        <f t="shared" si="103"/>
        <v>0</v>
      </c>
      <c r="K607" s="16">
        <f t="shared" si="104"/>
        <v>0</v>
      </c>
      <c r="L607" s="16">
        <f t="shared" si="105"/>
        <v>0</v>
      </c>
      <c r="M607" s="14"/>
      <c r="N607" s="2" t="s">
        <v>593</v>
      </c>
      <c r="O607" s="2" t="s">
        <v>53</v>
      </c>
      <c r="P607" s="2" t="s">
        <v>53</v>
      </c>
      <c r="Q607" s="2" t="s">
        <v>973</v>
      </c>
      <c r="R607" s="2" t="s">
        <v>61</v>
      </c>
      <c r="S607" s="2" t="s">
        <v>62</v>
      </c>
      <c r="T607" s="2" t="s">
        <v>62</v>
      </c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2" t="s">
        <v>53</v>
      </c>
      <c r="AS607" s="2" t="s">
        <v>53</v>
      </c>
      <c r="AT607" s="3"/>
      <c r="AU607" s="2" t="s">
        <v>977</v>
      </c>
      <c r="AV607" s="3">
        <v>593</v>
      </c>
    </row>
    <row r="608" spans="1:48" ht="30" customHeight="1" x14ac:dyDescent="0.3">
      <c r="A608" s="14" t="s">
        <v>179</v>
      </c>
      <c r="B608" s="14" t="s">
        <v>180</v>
      </c>
      <c r="C608" s="14" t="s">
        <v>59</v>
      </c>
      <c r="D608" s="15">
        <v>53</v>
      </c>
      <c r="E608" s="16"/>
      <c r="F608" s="16">
        <f t="shared" si="101"/>
        <v>0</v>
      </c>
      <c r="G608" s="16"/>
      <c r="H608" s="16">
        <f t="shared" si="102"/>
        <v>0</v>
      </c>
      <c r="I608" s="16"/>
      <c r="J608" s="16">
        <f t="shared" si="103"/>
        <v>0</v>
      </c>
      <c r="K608" s="16">
        <f t="shared" si="104"/>
        <v>0</v>
      </c>
      <c r="L608" s="16">
        <f t="shared" si="105"/>
        <v>0</v>
      </c>
      <c r="M608" s="14"/>
      <c r="N608" s="2" t="s">
        <v>181</v>
      </c>
      <c r="O608" s="2" t="s">
        <v>53</v>
      </c>
      <c r="P608" s="2" t="s">
        <v>53</v>
      </c>
      <c r="Q608" s="2" t="s">
        <v>973</v>
      </c>
      <c r="R608" s="2" t="s">
        <v>61</v>
      </c>
      <c r="S608" s="2" t="s">
        <v>62</v>
      </c>
      <c r="T608" s="2" t="s">
        <v>62</v>
      </c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2" t="s">
        <v>53</v>
      </c>
      <c r="AS608" s="2" t="s">
        <v>53</v>
      </c>
      <c r="AT608" s="3"/>
      <c r="AU608" s="2" t="s">
        <v>978</v>
      </c>
      <c r="AV608" s="3">
        <v>594</v>
      </c>
    </row>
    <row r="609" spans="1:48" ht="30" customHeight="1" x14ac:dyDescent="0.3">
      <c r="A609" s="14" t="s">
        <v>183</v>
      </c>
      <c r="B609" s="14" t="s">
        <v>184</v>
      </c>
      <c r="C609" s="14" t="s">
        <v>59</v>
      </c>
      <c r="D609" s="15">
        <v>181.3</v>
      </c>
      <c r="E609" s="16"/>
      <c r="F609" s="16">
        <f t="shared" si="101"/>
        <v>0</v>
      </c>
      <c r="G609" s="16"/>
      <c r="H609" s="16">
        <f t="shared" si="102"/>
        <v>0</v>
      </c>
      <c r="I609" s="16"/>
      <c r="J609" s="16">
        <f t="shared" si="103"/>
        <v>0</v>
      </c>
      <c r="K609" s="16">
        <f t="shared" si="104"/>
        <v>0</v>
      </c>
      <c r="L609" s="16">
        <f t="shared" si="105"/>
        <v>0</v>
      </c>
      <c r="M609" s="14"/>
      <c r="N609" s="2" t="s">
        <v>185</v>
      </c>
      <c r="O609" s="2" t="s">
        <v>53</v>
      </c>
      <c r="P609" s="2" t="s">
        <v>53</v>
      </c>
      <c r="Q609" s="2" t="s">
        <v>973</v>
      </c>
      <c r="R609" s="2" t="s">
        <v>61</v>
      </c>
      <c r="S609" s="2" t="s">
        <v>62</v>
      </c>
      <c r="T609" s="2" t="s">
        <v>62</v>
      </c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2" t="s">
        <v>53</v>
      </c>
      <c r="AS609" s="2" t="s">
        <v>53</v>
      </c>
      <c r="AT609" s="3"/>
      <c r="AU609" s="2" t="s">
        <v>979</v>
      </c>
      <c r="AV609" s="3">
        <v>595</v>
      </c>
    </row>
    <row r="610" spans="1:48" ht="30" customHeight="1" x14ac:dyDescent="0.3">
      <c r="A610" s="14" t="s">
        <v>187</v>
      </c>
      <c r="B610" s="14" t="s">
        <v>355</v>
      </c>
      <c r="C610" s="14" t="s">
        <v>59</v>
      </c>
      <c r="D610" s="15">
        <v>128.30000000000001</v>
      </c>
      <c r="E610" s="16"/>
      <c r="F610" s="16">
        <f t="shared" si="101"/>
        <v>0</v>
      </c>
      <c r="G610" s="16"/>
      <c r="H610" s="16">
        <f t="shared" si="102"/>
        <v>0</v>
      </c>
      <c r="I610" s="16"/>
      <c r="J610" s="16">
        <f t="shared" si="103"/>
        <v>0</v>
      </c>
      <c r="K610" s="16">
        <f t="shared" si="104"/>
        <v>0</v>
      </c>
      <c r="L610" s="16">
        <f t="shared" si="105"/>
        <v>0</v>
      </c>
      <c r="M610" s="14"/>
      <c r="N610" s="2" t="s">
        <v>356</v>
      </c>
      <c r="O610" s="2" t="s">
        <v>53</v>
      </c>
      <c r="P610" s="2" t="s">
        <v>53</v>
      </c>
      <c r="Q610" s="2" t="s">
        <v>973</v>
      </c>
      <c r="R610" s="2" t="s">
        <v>61</v>
      </c>
      <c r="S610" s="2" t="s">
        <v>62</v>
      </c>
      <c r="T610" s="2" t="s">
        <v>62</v>
      </c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2" t="s">
        <v>53</v>
      </c>
      <c r="AS610" s="2" t="s">
        <v>53</v>
      </c>
      <c r="AT610" s="3"/>
      <c r="AU610" s="2" t="s">
        <v>980</v>
      </c>
      <c r="AV610" s="3">
        <v>596</v>
      </c>
    </row>
    <row r="611" spans="1:48" ht="30" customHeight="1" x14ac:dyDescent="0.3">
      <c r="A611" s="14" t="s">
        <v>187</v>
      </c>
      <c r="B611" s="14" t="s">
        <v>188</v>
      </c>
      <c r="C611" s="14" t="s">
        <v>59</v>
      </c>
      <c r="D611" s="15">
        <v>53</v>
      </c>
      <c r="E611" s="16"/>
      <c r="F611" s="16">
        <f t="shared" si="101"/>
        <v>0</v>
      </c>
      <c r="G611" s="16"/>
      <c r="H611" s="16">
        <f t="shared" si="102"/>
        <v>0</v>
      </c>
      <c r="I611" s="16"/>
      <c r="J611" s="16">
        <f t="shared" si="103"/>
        <v>0</v>
      </c>
      <c r="K611" s="16">
        <f t="shared" si="104"/>
        <v>0</v>
      </c>
      <c r="L611" s="16">
        <f t="shared" si="105"/>
        <v>0</v>
      </c>
      <c r="M611" s="14"/>
      <c r="N611" s="2" t="s">
        <v>189</v>
      </c>
      <c r="O611" s="2" t="s">
        <v>53</v>
      </c>
      <c r="P611" s="2" t="s">
        <v>53</v>
      </c>
      <c r="Q611" s="2" t="s">
        <v>973</v>
      </c>
      <c r="R611" s="2" t="s">
        <v>61</v>
      </c>
      <c r="S611" s="2" t="s">
        <v>62</v>
      </c>
      <c r="T611" s="2" t="s">
        <v>62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2" t="s">
        <v>53</v>
      </c>
      <c r="AS611" s="2" t="s">
        <v>53</v>
      </c>
      <c r="AT611" s="3"/>
      <c r="AU611" s="2" t="s">
        <v>981</v>
      </c>
      <c r="AV611" s="3">
        <v>597</v>
      </c>
    </row>
    <row r="612" spans="1:48" ht="30" customHeight="1" x14ac:dyDescent="0.3">
      <c r="A612" s="14" t="s">
        <v>217</v>
      </c>
      <c r="B612" s="14" t="s">
        <v>195</v>
      </c>
      <c r="C612" s="14" t="s">
        <v>176</v>
      </c>
      <c r="D612" s="15">
        <v>28.2</v>
      </c>
      <c r="E612" s="16"/>
      <c r="F612" s="16">
        <f t="shared" si="101"/>
        <v>0</v>
      </c>
      <c r="G612" s="16"/>
      <c r="H612" s="16">
        <f t="shared" si="102"/>
        <v>0</v>
      </c>
      <c r="I612" s="16"/>
      <c r="J612" s="16">
        <f t="shared" si="103"/>
        <v>0</v>
      </c>
      <c r="K612" s="16">
        <f t="shared" si="104"/>
        <v>0</v>
      </c>
      <c r="L612" s="16">
        <f t="shared" si="105"/>
        <v>0</v>
      </c>
      <c r="M612" s="14"/>
      <c r="N612" s="2" t="s">
        <v>218</v>
      </c>
      <c r="O612" s="2" t="s">
        <v>53</v>
      </c>
      <c r="P612" s="2" t="s">
        <v>53</v>
      </c>
      <c r="Q612" s="2" t="s">
        <v>973</v>
      </c>
      <c r="R612" s="2" t="s">
        <v>61</v>
      </c>
      <c r="S612" s="2" t="s">
        <v>62</v>
      </c>
      <c r="T612" s="2" t="s">
        <v>62</v>
      </c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2" t="s">
        <v>53</v>
      </c>
      <c r="AS612" s="2" t="s">
        <v>53</v>
      </c>
      <c r="AT612" s="3"/>
      <c r="AU612" s="2" t="s">
        <v>982</v>
      </c>
      <c r="AV612" s="3">
        <v>649</v>
      </c>
    </row>
    <row r="613" spans="1:48" ht="30" customHeight="1" x14ac:dyDescent="0.3">
      <c r="A613" s="14" t="s">
        <v>217</v>
      </c>
      <c r="B613" s="14" t="s">
        <v>223</v>
      </c>
      <c r="C613" s="14" t="s">
        <v>176</v>
      </c>
      <c r="D613" s="15">
        <v>7.4</v>
      </c>
      <c r="E613" s="16"/>
      <c r="F613" s="16">
        <f t="shared" si="101"/>
        <v>0</v>
      </c>
      <c r="G613" s="16"/>
      <c r="H613" s="16">
        <f t="shared" si="102"/>
        <v>0</v>
      </c>
      <c r="I613" s="16"/>
      <c r="J613" s="16">
        <f t="shared" si="103"/>
        <v>0</v>
      </c>
      <c r="K613" s="16">
        <f t="shared" si="104"/>
        <v>0</v>
      </c>
      <c r="L613" s="16">
        <f t="shared" si="105"/>
        <v>0</v>
      </c>
      <c r="M613" s="14"/>
      <c r="N613" s="2" t="s">
        <v>224</v>
      </c>
      <c r="O613" s="2" t="s">
        <v>53</v>
      </c>
      <c r="P613" s="2" t="s">
        <v>53</v>
      </c>
      <c r="Q613" s="2" t="s">
        <v>973</v>
      </c>
      <c r="R613" s="2" t="s">
        <v>61</v>
      </c>
      <c r="S613" s="2" t="s">
        <v>62</v>
      </c>
      <c r="T613" s="2" t="s">
        <v>62</v>
      </c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2" t="s">
        <v>53</v>
      </c>
      <c r="AS613" s="2" t="s">
        <v>53</v>
      </c>
      <c r="AT613" s="3"/>
      <c r="AU613" s="2" t="s">
        <v>983</v>
      </c>
      <c r="AV613" s="3">
        <v>650</v>
      </c>
    </row>
    <row r="614" spans="1:48" ht="30" customHeight="1" x14ac:dyDescent="0.3">
      <c r="A614" s="14" t="s">
        <v>247</v>
      </c>
      <c r="B614" s="14" t="s">
        <v>248</v>
      </c>
      <c r="C614" s="14" t="s">
        <v>59</v>
      </c>
      <c r="D614" s="15">
        <v>7.9</v>
      </c>
      <c r="E614" s="16"/>
      <c r="F614" s="16">
        <f t="shared" si="101"/>
        <v>0</v>
      </c>
      <c r="G614" s="16"/>
      <c r="H614" s="16">
        <f t="shared" si="102"/>
        <v>0</v>
      </c>
      <c r="I614" s="16"/>
      <c r="J614" s="16">
        <f t="shared" si="103"/>
        <v>0</v>
      </c>
      <c r="K614" s="16">
        <f t="shared" si="104"/>
        <v>0</v>
      </c>
      <c r="L614" s="16">
        <f t="shared" si="105"/>
        <v>0</v>
      </c>
      <c r="M614" s="14"/>
      <c r="N614" s="2" t="s">
        <v>249</v>
      </c>
      <c r="O614" s="2" t="s">
        <v>53</v>
      </c>
      <c r="P614" s="2" t="s">
        <v>53</v>
      </c>
      <c r="Q614" s="2" t="s">
        <v>973</v>
      </c>
      <c r="R614" s="2" t="s">
        <v>61</v>
      </c>
      <c r="S614" s="2" t="s">
        <v>62</v>
      </c>
      <c r="T614" s="2" t="s">
        <v>62</v>
      </c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2" t="s">
        <v>53</v>
      </c>
      <c r="AS614" s="2" t="s">
        <v>53</v>
      </c>
      <c r="AT614" s="3"/>
      <c r="AU614" s="2" t="s">
        <v>984</v>
      </c>
      <c r="AV614" s="3">
        <v>651</v>
      </c>
    </row>
    <row r="615" spans="1:48" ht="30" customHeight="1" x14ac:dyDescent="0.3">
      <c r="A615" s="14" t="s">
        <v>259</v>
      </c>
      <c r="B615" s="14" t="s">
        <v>53</v>
      </c>
      <c r="C615" s="14" t="s">
        <v>59</v>
      </c>
      <c r="D615" s="15">
        <v>7.2</v>
      </c>
      <c r="E615" s="16"/>
      <c r="F615" s="16">
        <f t="shared" si="101"/>
        <v>0</v>
      </c>
      <c r="G615" s="16"/>
      <c r="H615" s="16">
        <f t="shared" si="102"/>
        <v>0</v>
      </c>
      <c r="I615" s="16"/>
      <c r="J615" s="16">
        <f t="shared" si="103"/>
        <v>0</v>
      </c>
      <c r="K615" s="16">
        <f t="shared" si="104"/>
        <v>0</v>
      </c>
      <c r="L615" s="16">
        <f t="shared" si="105"/>
        <v>0</v>
      </c>
      <c r="M615" s="14"/>
      <c r="N615" s="2" t="s">
        <v>260</v>
      </c>
      <c r="O615" s="2" t="s">
        <v>53</v>
      </c>
      <c r="P615" s="2" t="s">
        <v>53</v>
      </c>
      <c r="Q615" s="2" t="s">
        <v>973</v>
      </c>
      <c r="R615" s="2" t="s">
        <v>61</v>
      </c>
      <c r="S615" s="2" t="s">
        <v>62</v>
      </c>
      <c r="T615" s="2" t="s">
        <v>62</v>
      </c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2" t="s">
        <v>53</v>
      </c>
      <c r="AS615" s="2" t="s">
        <v>53</v>
      </c>
      <c r="AT615" s="3"/>
      <c r="AU615" s="2" t="s">
        <v>985</v>
      </c>
      <c r="AV615" s="3">
        <v>652</v>
      </c>
    </row>
    <row r="616" spans="1:48" ht="30" customHeight="1" x14ac:dyDescent="0.3">
      <c r="A616" s="14" t="s">
        <v>986</v>
      </c>
      <c r="B616" s="14" t="s">
        <v>53</v>
      </c>
      <c r="C616" s="14" t="s">
        <v>53</v>
      </c>
      <c r="D616" s="15"/>
      <c r="E616" s="16"/>
      <c r="F616" s="16">
        <f t="shared" si="101"/>
        <v>0</v>
      </c>
      <c r="G616" s="16"/>
      <c r="H616" s="16">
        <f t="shared" si="102"/>
        <v>0</v>
      </c>
      <c r="I616" s="16"/>
      <c r="J616" s="16">
        <f t="shared" si="103"/>
        <v>0</v>
      </c>
      <c r="K616" s="16">
        <f t="shared" si="104"/>
        <v>0</v>
      </c>
      <c r="L616" s="16">
        <f t="shared" si="105"/>
        <v>0</v>
      </c>
      <c r="M616" s="14"/>
      <c r="N616" s="2" t="s">
        <v>53</v>
      </c>
      <c r="O616" s="2" t="s">
        <v>53</v>
      </c>
      <c r="P616" s="2" t="s">
        <v>53</v>
      </c>
      <c r="Q616" s="2" t="s">
        <v>973</v>
      </c>
      <c r="R616" s="2" t="s">
        <v>62</v>
      </c>
      <c r="S616" s="2" t="s">
        <v>62</v>
      </c>
      <c r="T616" s="2" t="s">
        <v>62</v>
      </c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2" t="s">
        <v>53</v>
      </c>
      <c r="AS616" s="2" t="s">
        <v>53</v>
      </c>
      <c r="AT616" s="3"/>
      <c r="AU616" s="2" t="s">
        <v>973</v>
      </c>
      <c r="AV616" s="3">
        <v>598</v>
      </c>
    </row>
    <row r="617" spans="1:48" ht="30" customHeight="1" x14ac:dyDescent="0.3">
      <c r="A617" s="14" t="s">
        <v>335</v>
      </c>
      <c r="B617" s="14" t="s">
        <v>336</v>
      </c>
      <c r="C617" s="14" t="s">
        <v>59</v>
      </c>
      <c r="D617" s="15">
        <v>27.8</v>
      </c>
      <c r="E617" s="16"/>
      <c r="F617" s="16">
        <f t="shared" si="101"/>
        <v>0</v>
      </c>
      <c r="G617" s="16"/>
      <c r="H617" s="16">
        <f t="shared" si="102"/>
        <v>0</v>
      </c>
      <c r="I617" s="16"/>
      <c r="J617" s="16">
        <f t="shared" si="103"/>
        <v>0</v>
      </c>
      <c r="K617" s="16">
        <f t="shared" si="104"/>
        <v>0</v>
      </c>
      <c r="L617" s="16">
        <f t="shared" si="105"/>
        <v>0</v>
      </c>
      <c r="M617" s="14"/>
      <c r="N617" s="2" t="s">
        <v>337</v>
      </c>
      <c r="O617" s="2" t="s">
        <v>53</v>
      </c>
      <c r="P617" s="2" t="s">
        <v>53</v>
      </c>
      <c r="Q617" s="2" t="s">
        <v>973</v>
      </c>
      <c r="R617" s="2" t="s">
        <v>61</v>
      </c>
      <c r="S617" s="2" t="s">
        <v>62</v>
      </c>
      <c r="T617" s="2" t="s">
        <v>62</v>
      </c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2" t="s">
        <v>53</v>
      </c>
      <c r="AS617" s="2" t="s">
        <v>53</v>
      </c>
      <c r="AT617" s="3"/>
      <c r="AU617" s="2" t="s">
        <v>987</v>
      </c>
      <c r="AV617" s="3">
        <v>601</v>
      </c>
    </row>
    <row r="618" spans="1:48" ht="30" customHeight="1" x14ac:dyDescent="0.3">
      <c r="A618" s="14" t="s">
        <v>339</v>
      </c>
      <c r="B618" s="14" t="s">
        <v>336</v>
      </c>
      <c r="C618" s="14" t="s">
        <v>59</v>
      </c>
      <c r="D618" s="15">
        <v>27.8</v>
      </c>
      <c r="E618" s="16"/>
      <c r="F618" s="16">
        <f t="shared" si="101"/>
        <v>0</v>
      </c>
      <c r="G618" s="16"/>
      <c r="H618" s="16">
        <f t="shared" si="102"/>
        <v>0</v>
      </c>
      <c r="I618" s="16"/>
      <c r="J618" s="16">
        <f t="shared" si="103"/>
        <v>0</v>
      </c>
      <c r="K618" s="16">
        <f t="shared" si="104"/>
        <v>0</v>
      </c>
      <c r="L618" s="16">
        <f t="shared" si="105"/>
        <v>0</v>
      </c>
      <c r="M618" s="14"/>
      <c r="N618" s="2" t="s">
        <v>340</v>
      </c>
      <c r="O618" s="2" t="s">
        <v>53</v>
      </c>
      <c r="P618" s="2" t="s">
        <v>53</v>
      </c>
      <c r="Q618" s="2" t="s">
        <v>973</v>
      </c>
      <c r="R618" s="2" t="s">
        <v>61</v>
      </c>
      <c r="S618" s="2" t="s">
        <v>62</v>
      </c>
      <c r="T618" s="2" t="s">
        <v>62</v>
      </c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2" t="s">
        <v>53</v>
      </c>
      <c r="AS618" s="2" t="s">
        <v>53</v>
      </c>
      <c r="AT618" s="3"/>
      <c r="AU618" s="2" t="s">
        <v>988</v>
      </c>
      <c r="AV618" s="3">
        <v>602</v>
      </c>
    </row>
    <row r="619" spans="1:48" ht="30" customHeight="1" x14ac:dyDescent="0.3">
      <c r="A619" s="14" t="s">
        <v>303</v>
      </c>
      <c r="B619" s="14" t="s">
        <v>322</v>
      </c>
      <c r="C619" s="14" t="s">
        <v>59</v>
      </c>
      <c r="D619" s="15">
        <v>3.9</v>
      </c>
      <c r="E619" s="16"/>
      <c r="F619" s="16">
        <f t="shared" si="101"/>
        <v>0</v>
      </c>
      <c r="G619" s="16"/>
      <c r="H619" s="16">
        <f t="shared" si="102"/>
        <v>0</v>
      </c>
      <c r="I619" s="16"/>
      <c r="J619" s="16">
        <f t="shared" si="103"/>
        <v>0</v>
      </c>
      <c r="K619" s="16">
        <f t="shared" si="104"/>
        <v>0</v>
      </c>
      <c r="L619" s="16">
        <f t="shared" si="105"/>
        <v>0</v>
      </c>
      <c r="M619" s="14"/>
      <c r="N619" s="2" t="s">
        <v>323</v>
      </c>
      <c r="O619" s="2" t="s">
        <v>53</v>
      </c>
      <c r="P619" s="2" t="s">
        <v>53</v>
      </c>
      <c r="Q619" s="2" t="s">
        <v>973</v>
      </c>
      <c r="R619" s="2" t="s">
        <v>61</v>
      </c>
      <c r="S619" s="2" t="s">
        <v>62</v>
      </c>
      <c r="T619" s="2" t="s">
        <v>62</v>
      </c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2" t="s">
        <v>53</v>
      </c>
      <c r="AS619" s="2" t="s">
        <v>53</v>
      </c>
      <c r="AT619" s="3"/>
      <c r="AU619" s="2" t="s">
        <v>989</v>
      </c>
      <c r="AV619" s="3">
        <v>605</v>
      </c>
    </row>
    <row r="620" spans="1:48" ht="30" customHeight="1" x14ac:dyDescent="0.3">
      <c r="A620" s="14" t="s">
        <v>415</v>
      </c>
      <c r="B620" s="14" t="s">
        <v>53</v>
      </c>
      <c r="C620" s="14" t="s">
        <v>59</v>
      </c>
      <c r="D620" s="15">
        <v>3.9</v>
      </c>
      <c r="E620" s="16"/>
      <c r="F620" s="16">
        <f t="shared" si="101"/>
        <v>0</v>
      </c>
      <c r="G620" s="16"/>
      <c r="H620" s="16">
        <f t="shared" si="102"/>
        <v>0</v>
      </c>
      <c r="I620" s="16"/>
      <c r="J620" s="16">
        <f t="shared" si="103"/>
        <v>0</v>
      </c>
      <c r="K620" s="16">
        <f t="shared" si="104"/>
        <v>0</v>
      </c>
      <c r="L620" s="16">
        <f t="shared" si="105"/>
        <v>0</v>
      </c>
      <c r="M620" s="14"/>
      <c r="N620" s="2" t="s">
        <v>416</v>
      </c>
      <c r="O620" s="2" t="s">
        <v>53</v>
      </c>
      <c r="P620" s="2" t="s">
        <v>53</v>
      </c>
      <c r="Q620" s="2" t="s">
        <v>973</v>
      </c>
      <c r="R620" s="2" t="s">
        <v>61</v>
      </c>
      <c r="S620" s="2" t="s">
        <v>62</v>
      </c>
      <c r="T620" s="2" t="s">
        <v>62</v>
      </c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2" t="s">
        <v>53</v>
      </c>
      <c r="AS620" s="2" t="s">
        <v>53</v>
      </c>
      <c r="AT620" s="3"/>
      <c r="AU620" s="2" t="s">
        <v>990</v>
      </c>
      <c r="AV620" s="3">
        <v>653</v>
      </c>
    </row>
    <row r="621" spans="1:48" ht="30" customHeight="1" x14ac:dyDescent="0.3">
      <c r="A621" s="14" t="s">
        <v>616</v>
      </c>
      <c r="B621" s="14" t="s">
        <v>53</v>
      </c>
      <c r="C621" s="14" t="s">
        <v>59</v>
      </c>
      <c r="D621" s="15">
        <v>3.6</v>
      </c>
      <c r="E621" s="16"/>
      <c r="F621" s="16">
        <f t="shared" si="101"/>
        <v>0</v>
      </c>
      <c r="G621" s="16"/>
      <c r="H621" s="16">
        <f t="shared" si="102"/>
        <v>0</v>
      </c>
      <c r="I621" s="16"/>
      <c r="J621" s="16">
        <f t="shared" si="103"/>
        <v>0</v>
      </c>
      <c r="K621" s="16">
        <f t="shared" si="104"/>
        <v>0</v>
      </c>
      <c r="L621" s="16">
        <f t="shared" si="105"/>
        <v>0</v>
      </c>
      <c r="M621" s="14"/>
      <c r="N621" s="2" t="s">
        <v>617</v>
      </c>
      <c r="O621" s="2" t="s">
        <v>53</v>
      </c>
      <c r="P621" s="2" t="s">
        <v>53</v>
      </c>
      <c r="Q621" s="2" t="s">
        <v>973</v>
      </c>
      <c r="R621" s="2" t="s">
        <v>61</v>
      </c>
      <c r="S621" s="2" t="s">
        <v>62</v>
      </c>
      <c r="T621" s="2" t="s">
        <v>62</v>
      </c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2" t="s">
        <v>53</v>
      </c>
      <c r="AS621" s="2" t="s">
        <v>53</v>
      </c>
      <c r="AT621" s="3"/>
      <c r="AU621" s="2" t="s">
        <v>991</v>
      </c>
      <c r="AV621" s="3">
        <v>654</v>
      </c>
    </row>
    <row r="622" spans="1:48" ht="30" customHeight="1" x14ac:dyDescent="0.3">
      <c r="A622" s="14" t="s">
        <v>611</v>
      </c>
      <c r="B622" s="14" t="s">
        <v>612</v>
      </c>
      <c r="C622" s="14" t="s">
        <v>176</v>
      </c>
      <c r="D622" s="15">
        <v>13.7</v>
      </c>
      <c r="E622" s="16"/>
      <c r="F622" s="16">
        <f t="shared" si="101"/>
        <v>0</v>
      </c>
      <c r="G622" s="16"/>
      <c r="H622" s="16">
        <f t="shared" si="102"/>
        <v>0</v>
      </c>
      <c r="I622" s="16"/>
      <c r="J622" s="16">
        <f t="shared" si="103"/>
        <v>0</v>
      </c>
      <c r="K622" s="16">
        <f t="shared" si="104"/>
        <v>0</v>
      </c>
      <c r="L622" s="16">
        <f t="shared" si="105"/>
        <v>0</v>
      </c>
      <c r="M622" s="14"/>
      <c r="N622" s="2" t="s">
        <v>613</v>
      </c>
      <c r="O622" s="2" t="s">
        <v>53</v>
      </c>
      <c r="P622" s="2" t="s">
        <v>53</v>
      </c>
      <c r="Q622" s="2" t="s">
        <v>973</v>
      </c>
      <c r="R622" s="2" t="s">
        <v>61</v>
      </c>
      <c r="S622" s="2" t="s">
        <v>62</v>
      </c>
      <c r="T622" s="2" t="s">
        <v>62</v>
      </c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2" t="s">
        <v>53</v>
      </c>
      <c r="AS622" s="2" t="s">
        <v>53</v>
      </c>
      <c r="AT622" s="3"/>
      <c r="AU622" s="2" t="s">
        <v>992</v>
      </c>
      <c r="AV622" s="3">
        <v>609</v>
      </c>
    </row>
    <row r="623" spans="1:48" ht="30" customHeight="1" x14ac:dyDescent="0.3">
      <c r="A623" s="14" t="s">
        <v>902</v>
      </c>
      <c r="B623" s="14" t="s">
        <v>53</v>
      </c>
      <c r="C623" s="14" t="s">
        <v>53</v>
      </c>
      <c r="D623" s="15"/>
      <c r="E623" s="16"/>
      <c r="F623" s="16">
        <f t="shared" si="101"/>
        <v>0</v>
      </c>
      <c r="G623" s="16"/>
      <c r="H623" s="16">
        <f t="shared" si="102"/>
        <v>0</v>
      </c>
      <c r="I623" s="16"/>
      <c r="J623" s="16">
        <f t="shared" si="103"/>
        <v>0</v>
      </c>
      <c r="K623" s="16">
        <f t="shared" si="104"/>
        <v>0</v>
      </c>
      <c r="L623" s="16">
        <f t="shared" si="105"/>
        <v>0</v>
      </c>
      <c r="M623" s="14"/>
      <c r="N623" s="2" t="s">
        <v>53</v>
      </c>
      <c r="O623" s="2" t="s">
        <v>53</v>
      </c>
      <c r="P623" s="2" t="s">
        <v>53</v>
      </c>
      <c r="Q623" s="2" t="s">
        <v>973</v>
      </c>
      <c r="R623" s="2" t="s">
        <v>62</v>
      </c>
      <c r="S623" s="2" t="s">
        <v>62</v>
      </c>
      <c r="T623" s="2" t="s">
        <v>62</v>
      </c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2" t="s">
        <v>53</v>
      </c>
      <c r="AS623" s="2" t="s">
        <v>53</v>
      </c>
      <c r="AT623" s="3"/>
      <c r="AU623" s="2" t="s">
        <v>973</v>
      </c>
      <c r="AV623" s="3">
        <v>610</v>
      </c>
    </row>
    <row r="624" spans="1:48" ht="30" customHeight="1" x14ac:dyDescent="0.3">
      <c r="A624" s="14" t="s">
        <v>351</v>
      </c>
      <c r="B624" s="14" t="s">
        <v>352</v>
      </c>
      <c r="C624" s="14" t="s">
        <v>59</v>
      </c>
      <c r="D624" s="15">
        <v>4.2</v>
      </c>
      <c r="E624" s="16"/>
      <c r="F624" s="16">
        <f t="shared" si="101"/>
        <v>0</v>
      </c>
      <c r="G624" s="16"/>
      <c r="H624" s="16">
        <f t="shared" si="102"/>
        <v>0</v>
      </c>
      <c r="I624" s="16"/>
      <c r="J624" s="16">
        <f t="shared" si="103"/>
        <v>0</v>
      </c>
      <c r="K624" s="16">
        <f t="shared" si="104"/>
        <v>0</v>
      </c>
      <c r="L624" s="16">
        <f t="shared" si="105"/>
        <v>0</v>
      </c>
      <c r="M624" s="14"/>
      <c r="N624" s="2" t="s">
        <v>353</v>
      </c>
      <c r="O624" s="2" t="s">
        <v>53</v>
      </c>
      <c r="P624" s="2" t="s">
        <v>53</v>
      </c>
      <c r="Q624" s="2" t="s">
        <v>973</v>
      </c>
      <c r="R624" s="2" t="s">
        <v>61</v>
      </c>
      <c r="S624" s="2" t="s">
        <v>62</v>
      </c>
      <c r="T624" s="2" t="s">
        <v>62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2" t="s">
        <v>53</v>
      </c>
      <c r="AS624" s="2" t="s">
        <v>53</v>
      </c>
      <c r="AT624" s="3"/>
      <c r="AU624" s="2" t="s">
        <v>993</v>
      </c>
      <c r="AV624" s="3">
        <v>951</v>
      </c>
    </row>
    <row r="625" spans="1:48" ht="30" customHeight="1" x14ac:dyDescent="0.3">
      <c r="A625" s="14" t="s">
        <v>187</v>
      </c>
      <c r="B625" s="14" t="s">
        <v>746</v>
      </c>
      <c r="C625" s="14" t="s">
        <v>59</v>
      </c>
      <c r="D625" s="15">
        <v>4.2</v>
      </c>
      <c r="E625" s="16"/>
      <c r="F625" s="16">
        <f t="shared" si="101"/>
        <v>0</v>
      </c>
      <c r="G625" s="16"/>
      <c r="H625" s="16">
        <f t="shared" si="102"/>
        <v>0</v>
      </c>
      <c r="I625" s="16"/>
      <c r="J625" s="16">
        <f t="shared" si="103"/>
        <v>0</v>
      </c>
      <c r="K625" s="16">
        <f t="shared" si="104"/>
        <v>0</v>
      </c>
      <c r="L625" s="16">
        <f t="shared" si="105"/>
        <v>0</v>
      </c>
      <c r="M625" s="14"/>
      <c r="N625" s="2" t="s">
        <v>905</v>
      </c>
      <c r="O625" s="2" t="s">
        <v>53</v>
      </c>
      <c r="P625" s="2" t="s">
        <v>53</v>
      </c>
      <c r="Q625" s="2" t="s">
        <v>973</v>
      </c>
      <c r="R625" s="2" t="s">
        <v>61</v>
      </c>
      <c r="S625" s="2" t="s">
        <v>62</v>
      </c>
      <c r="T625" s="2" t="s">
        <v>62</v>
      </c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2" t="s">
        <v>53</v>
      </c>
      <c r="AS625" s="2" t="s">
        <v>53</v>
      </c>
      <c r="AT625" s="3"/>
      <c r="AU625" s="2" t="s">
        <v>994</v>
      </c>
      <c r="AV625" s="3">
        <v>624</v>
      </c>
    </row>
    <row r="626" spans="1:48" ht="30" customHeight="1" x14ac:dyDescent="0.3">
      <c r="A626" s="14" t="s">
        <v>303</v>
      </c>
      <c r="B626" s="14" t="s">
        <v>252</v>
      </c>
      <c r="C626" s="14" t="s">
        <v>59</v>
      </c>
      <c r="D626" s="15">
        <v>4.2</v>
      </c>
      <c r="E626" s="16"/>
      <c r="F626" s="16">
        <f t="shared" si="101"/>
        <v>0</v>
      </c>
      <c r="G626" s="16"/>
      <c r="H626" s="16">
        <f t="shared" si="102"/>
        <v>0</v>
      </c>
      <c r="I626" s="16"/>
      <c r="J626" s="16">
        <f t="shared" si="103"/>
        <v>0</v>
      </c>
      <c r="K626" s="16">
        <f t="shared" si="104"/>
        <v>0</v>
      </c>
      <c r="L626" s="16">
        <f t="shared" si="105"/>
        <v>0</v>
      </c>
      <c r="M626" s="14"/>
      <c r="N626" s="2" t="s">
        <v>750</v>
      </c>
      <c r="O626" s="2" t="s">
        <v>53</v>
      </c>
      <c r="P626" s="2" t="s">
        <v>53</v>
      </c>
      <c r="Q626" s="2" t="s">
        <v>973</v>
      </c>
      <c r="R626" s="2" t="s">
        <v>61</v>
      </c>
      <c r="S626" s="2" t="s">
        <v>62</v>
      </c>
      <c r="T626" s="2" t="s">
        <v>62</v>
      </c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2" t="s">
        <v>53</v>
      </c>
      <c r="AS626" s="2" t="s">
        <v>53</v>
      </c>
      <c r="AT626" s="3"/>
      <c r="AU626" s="2" t="s">
        <v>995</v>
      </c>
      <c r="AV626" s="3">
        <v>625</v>
      </c>
    </row>
    <row r="627" spans="1:48" ht="30" customHeight="1" x14ac:dyDescent="0.3">
      <c r="A627" s="14" t="s">
        <v>307</v>
      </c>
      <c r="B627" s="14" t="s">
        <v>752</v>
      </c>
      <c r="C627" s="14" t="s">
        <v>176</v>
      </c>
      <c r="D627" s="15">
        <v>2.8</v>
      </c>
      <c r="E627" s="16"/>
      <c r="F627" s="16">
        <f t="shared" si="101"/>
        <v>0</v>
      </c>
      <c r="G627" s="16"/>
      <c r="H627" s="16">
        <f t="shared" si="102"/>
        <v>0</v>
      </c>
      <c r="I627" s="16"/>
      <c r="J627" s="16">
        <f t="shared" si="103"/>
        <v>0</v>
      </c>
      <c r="K627" s="16">
        <f t="shared" si="104"/>
        <v>0</v>
      </c>
      <c r="L627" s="16">
        <f t="shared" si="105"/>
        <v>0</v>
      </c>
      <c r="M627" s="14"/>
      <c r="N627" s="2" t="s">
        <v>753</v>
      </c>
      <c r="O627" s="2" t="s">
        <v>53</v>
      </c>
      <c r="P627" s="2" t="s">
        <v>53</v>
      </c>
      <c r="Q627" s="2" t="s">
        <v>973</v>
      </c>
      <c r="R627" s="2" t="s">
        <v>61</v>
      </c>
      <c r="S627" s="2" t="s">
        <v>62</v>
      </c>
      <c r="T627" s="2" t="s">
        <v>62</v>
      </c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2" t="s">
        <v>53</v>
      </c>
      <c r="AS627" s="2" t="s">
        <v>53</v>
      </c>
      <c r="AT627" s="3"/>
      <c r="AU627" s="2" t="s">
        <v>996</v>
      </c>
      <c r="AV627" s="3">
        <v>626</v>
      </c>
    </row>
    <row r="628" spans="1:48" ht="30" customHeight="1" x14ac:dyDescent="0.3">
      <c r="A628" s="14" t="s">
        <v>619</v>
      </c>
      <c r="B628" s="14" t="s">
        <v>53</v>
      </c>
      <c r="C628" s="14" t="s">
        <v>59</v>
      </c>
      <c r="D628" s="15">
        <v>3.3</v>
      </c>
      <c r="E628" s="16"/>
      <c r="F628" s="16">
        <f t="shared" si="101"/>
        <v>0</v>
      </c>
      <c r="G628" s="16"/>
      <c r="H628" s="16">
        <f t="shared" si="102"/>
        <v>0</v>
      </c>
      <c r="I628" s="16"/>
      <c r="J628" s="16">
        <f t="shared" si="103"/>
        <v>0</v>
      </c>
      <c r="K628" s="16">
        <f t="shared" si="104"/>
        <v>0</v>
      </c>
      <c r="L628" s="16">
        <f t="shared" si="105"/>
        <v>0</v>
      </c>
      <c r="M628" s="14"/>
      <c r="N628" s="2" t="s">
        <v>909</v>
      </c>
      <c r="O628" s="2" t="s">
        <v>53</v>
      </c>
      <c r="P628" s="2" t="s">
        <v>53</v>
      </c>
      <c r="Q628" s="2" t="s">
        <v>973</v>
      </c>
      <c r="R628" s="2" t="s">
        <v>61</v>
      </c>
      <c r="S628" s="2" t="s">
        <v>62</v>
      </c>
      <c r="T628" s="2" t="s">
        <v>62</v>
      </c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2" t="s">
        <v>53</v>
      </c>
      <c r="AS628" s="2" t="s">
        <v>53</v>
      </c>
      <c r="AT628" s="3"/>
      <c r="AU628" s="2" t="s">
        <v>997</v>
      </c>
      <c r="AV628" s="3">
        <v>627</v>
      </c>
    </row>
    <row r="629" spans="1:48" ht="30" customHeight="1" x14ac:dyDescent="0.3">
      <c r="A629" s="14" t="s">
        <v>335</v>
      </c>
      <c r="B629" s="14" t="s">
        <v>336</v>
      </c>
      <c r="C629" s="14" t="s">
        <v>59</v>
      </c>
      <c r="D629" s="15">
        <v>19.7</v>
      </c>
      <c r="E629" s="16"/>
      <c r="F629" s="16">
        <f t="shared" si="101"/>
        <v>0</v>
      </c>
      <c r="G629" s="16"/>
      <c r="H629" s="16">
        <f t="shared" si="102"/>
        <v>0</v>
      </c>
      <c r="I629" s="16"/>
      <c r="J629" s="16">
        <f t="shared" si="103"/>
        <v>0</v>
      </c>
      <c r="K629" s="16">
        <f t="shared" si="104"/>
        <v>0</v>
      </c>
      <c r="L629" s="16">
        <f t="shared" si="105"/>
        <v>0</v>
      </c>
      <c r="M629" s="14"/>
      <c r="N629" s="2" t="s">
        <v>358</v>
      </c>
      <c r="O629" s="2" t="s">
        <v>53</v>
      </c>
      <c r="P629" s="2" t="s">
        <v>53</v>
      </c>
      <c r="Q629" s="2" t="s">
        <v>973</v>
      </c>
      <c r="R629" s="2" t="s">
        <v>61</v>
      </c>
      <c r="S629" s="2" t="s">
        <v>62</v>
      </c>
      <c r="T629" s="2" t="s">
        <v>62</v>
      </c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 t="s">
        <v>53</v>
      </c>
      <c r="AS629" s="2" t="s">
        <v>53</v>
      </c>
      <c r="AT629" s="3"/>
      <c r="AU629" s="2" t="s">
        <v>998</v>
      </c>
      <c r="AV629" s="3">
        <v>614</v>
      </c>
    </row>
    <row r="630" spans="1:48" ht="30" customHeight="1" x14ac:dyDescent="0.3">
      <c r="A630" s="14" t="s">
        <v>339</v>
      </c>
      <c r="B630" s="14" t="s">
        <v>336</v>
      </c>
      <c r="C630" s="14" t="s">
        <v>59</v>
      </c>
      <c r="D630" s="15">
        <v>19.7</v>
      </c>
      <c r="E630" s="16"/>
      <c r="F630" s="16">
        <f t="shared" si="101"/>
        <v>0</v>
      </c>
      <c r="G630" s="16"/>
      <c r="H630" s="16">
        <f t="shared" si="102"/>
        <v>0</v>
      </c>
      <c r="I630" s="16"/>
      <c r="J630" s="16">
        <f t="shared" si="103"/>
        <v>0</v>
      </c>
      <c r="K630" s="16">
        <f t="shared" si="104"/>
        <v>0</v>
      </c>
      <c r="L630" s="16">
        <f t="shared" si="105"/>
        <v>0</v>
      </c>
      <c r="M630" s="14"/>
      <c r="N630" s="2" t="s">
        <v>360</v>
      </c>
      <c r="O630" s="2" t="s">
        <v>53</v>
      </c>
      <c r="P630" s="2" t="s">
        <v>53</v>
      </c>
      <c r="Q630" s="2" t="s">
        <v>973</v>
      </c>
      <c r="R630" s="2" t="s">
        <v>61</v>
      </c>
      <c r="S630" s="2" t="s">
        <v>62</v>
      </c>
      <c r="T630" s="2" t="s">
        <v>62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 t="s">
        <v>53</v>
      </c>
      <c r="AS630" s="2" t="s">
        <v>53</v>
      </c>
      <c r="AT630" s="3"/>
      <c r="AU630" s="2" t="s">
        <v>999</v>
      </c>
      <c r="AV630" s="3">
        <v>615</v>
      </c>
    </row>
    <row r="631" spans="1:48" ht="30" customHeight="1" x14ac:dyDescent="0.3">
      <c r="A631" s="14" t="s">
        <v>611</v>
      </c>
      <c r="B631" s="14" t="s">
        <v>612</v>
      </c>
      <c r="C631" s="14" t="s">
        <v>176</v>
      </c>
      <c r="D631" s="15">
        <v>6.8</v>
      </c>
      <c r="E631" s="16"/>
      <c r="F631" s="16">
        <f t="shared" si="101"/>
        <v>0</v>
      </c>
      <c r="G631" s="16"/>
      <c r="H631" s="16">
        <f t="shared" si="102"/>
        <v>0</v>
      </c>
      <c r="I631" s="16"/>
      <c r="J631" s="16">
        <f t="shared" si="103"/>
        <v>0</v>
      </c>
      <c r="K631" s="16">
        <f t="shared" si="104"/>
        <v>0</v>
      </c>
      <c r="L631" s="16">
        <f t="shared" si="105"/>
        <v>0</v>
      </c>
      <c r="M631" s="14"/>
      <c r="N631" s="2" t="s">
        <v>628</v>
      </c>
      <c r="O631" s="2" t="s">
        <v>53</v>
      </c>
      <c r="P631" s="2" t="s">
        <v>53</v>
      </c>
      <c r="Q631" s="2" t="s">
        <v>973</v>
      </c>
      <c r="R631" s="2" t="s">
        <v>61</v>
      </c>
      <c r="S631" s="2" t="s">
        <v>62</v>
      </c>
      <c r="T631" s="2" t="s">
        <v>62</v>
      </c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2" t="s">
        <v>53</v>
      </c>
      <c r="AS631" s="2" t="s">
        <v>53</v>
      </c>
      <c r="AT631" s="3"/>
      <c r="AU631" s="2" t="s">
        <v>1000</v>
      </c>
      <c r="AV631" s="3">
        <v>616</v>
      </c>
    </row>
    <row r="632" spans="1:48" ht="30" customHeight="1" x14ac:dyDescent="0.3">
      <c r="A632" s="14" t="s">
        <v>1001</v>
      </c>
      <c r="B632" s="14" t="s">
        <v>53</v>
      </c>
      <c r="C632" s="14" t="s">
        <v>53</v>
      </c>
      <c r="D632" s="15"/>
      <c r="E632" s="16"/>
      <c r="F632" s="16">
        <f t="shared" si="101"/>
        <v>0</v>
      </c>
      <c r="G632" s="16"/>
      <c r="H632" s="16">
        <f t="shared" si="102"/>
        <v>0</v>
      </c>
      <c r="I632" s="16"/>
      <c r="J632" s="16">
        <f t="shared" si="103"/>
        <v>0</v>
      </c>
      <c r="K632" s="16">
        <f t="shared" si="104"/>
        <v>0</v>
      </c>
      <c r="L632" s="16">
        <f t="shared" si="105"/>
        <v>0</v>
      </c>
      <c r="M632" s="14"/>
      <c r="N632" s="2" t="s">
        <v>53</v>
      </c>
      <c r="O632" s="2" t="s">
        <v>53</v>
      </c>
      <c r="P632" s="2" t="s">
        <v>53</v>
      </c>
      <c r="Q632" s="2" t="s">
        <v>973</v>
      </c>
      <c r="R632" s="2" t="s">
        <v>62</v>
      </c>
      <c r="S632" s="2" t="s">
        <v>62</v>
      </c>
      <c r="T632" s="2" t="s">
        <v>62</v>
      </c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2" t="s">
        <v>53</v>
      </c>
      <c r="AS632" s="2" t="s">
        <v>53</v>
      </c>
      <c r="AT632" s="3"/>
      <c r="AU632" s="2" t="s">
        <v>973</v>
      </c>
      <c r="AV632" s="3">
        <v>617</v>
      </c>
    </row>
    <row r="633" spans="1:48" ht="30" customHeight="1" x14ac:dyDescent="0.3">
      <c r="A633" s="14" t="s">
        <v>267</v>
      </c>
      <c r="B633" s="14" t="s">
        <v>446</v>
      </c>
      <c r="C633" s="14" t="s">
        <v>59</v>
      </c>
      <c r="D633" s="15">
        <v>0.9</v>
      </c>
      <c r="E633" s="16"/>
      <c r="F633" s="16">
        <f t="shared" ref="F633:F657" si="106">TRUNC(E633*D633, 0)</f>
        <v>0</v>
      </c>
      <c r="G633" s="16"/>
      <c r="H633" s="16">
        <f t="shared" ref="H633:H657" si="107">TRUNC(G633*D633, 0)</f>
        <v>0</v>
      </c>
      <c r="I633" s="16"/>
      <c r="J633" s="16">
        <f t="shared" ref="J633:J657" si="108">TRUNC(I633*D633, 0)</f>
        <v>0</v>
      </c>
      <c r="K633" s="16">
        <f t="shared" ref="K633:K657" si="109">TRUNC(E633+G633+I633, 0)</f>
        <v>0</v>
      </c>
      <c r="L633" s="16">
        <f t="shared" ref="L633:L657" si="110">TRUNC(F633+H633+J633, 0)</f>
        <v>0</v>
      </c>
      <c r="M633" s="14"/>
      <c r="N633" s="2" t="s">
        <v>447</v>
      </c>
      <c r="O633" s="2" t="s">
        <v>53</v>
      </c>
      <c r="P633" s="2" t="s">
        <v>53</v>
      </c>
      <c r="Q633" s="2" t="s">
        <v>973</v>
      </c>
      <c r="R633" s="2" t="s">
        <v>61</v>
      </c>
      <c r="S633" s="2" t="s">
        <v>62</v>
      </c>
      <c r="T633" s="2" t="s">
        <v>62</v>
      </c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2" t="s">
        <v>53</v>
      </c>
      <c r="AS633" s="2" t="s">
        <v>53</v>
      </c>
      <c r="AT633" s="3"/>
      <c r="AU633" s="2" t="s">
        <v>1002</v>
      </c>
      <c r="AV633" s="3">
        <v>611</v>
      </c>
    </row>
    <row r="634" spans="1:48" ht="30" customHeight="1" x14ac:dyDescent="0.3">
      <c r="A634" s="14" t="s">
        <v>663</v>
      </c>
      <c r="B634" s="14" t="s">
        <v>272</v>
      </c>
      <c r="C634" s="14" t="s">
        <v>59</v>
      </c>
      <c r="D634" s="15">
        <v>0.9</v>
      </c>
      <c r="E634" s="16"/>
      <c r="F634" s="16">
        <f t="shared" si="106"/>
        <v>0</v>
      </c>
      <c r="G634" s="16"/>
      <c r="H634" s="16">
        <f t="shared" si="107"/>
        <v>0</v>
      </c>
      <c r="I634" s="16"/>
      <c r="J634" s="16">
        <f t="shared" si="108"/>
        <v>0</v>
      </c>
      <c r="K634" s="16">
        <f t="shared" si="109"/>
        <v>0</v>
      </c>
      <c r="L634" s="16">
        <f t="shared" si="110"/>
        <v>0</v>
      </c>
      <c r="M634" s="14"/>
      <c r="N634" s="2" t="s">
        <v>664</v>
      </c>
      <c r="O634" s="2" t="s">
        <v>53</v>
      </c>
      <c r="P634" s="2" t="s">
        <v>53</v>
      </c>
      <c r="Q634" s="2" t="s">
        <v>973</v>
      </c>
      <c r="R634" s="2" t="s">
        <v>61</v>
      </c>
      <c r="S634" s="2" t="s">
        <v>62</v>
      </c>
      <c r="T634" s="2" t="s">
        <v>62</v>
      </c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2" t="s">
        <v>53</v>
      </c>
      <c r="AS634" s="2" t="s">
        <v>53</v>
      </c>
      <c r="AT634" s="3"/>
      <c r="AU634" s="2" t="s">
        <v>1003</v>
      </c>
      <c r="AV634" s="3">
        <v>612</v>
      </c>
    </row>
    <row r="635" spans="1:48" ht="30" customHeight="1" x14ac:dyDescent="0.3">
      <c r="A635" s="14" t="s">
        <v>453</v>
      </c>
      <c r="B635" s="14" t="s">
        <v>454</v>
      </c>
      <c r="C635" s="14" t="s">
        <v>176</v>
      </c>
      <c r="D635" s="15">
        <v>2.6</v>
      </c>
      <c r="E635" s="16"/>
      <c r="F635" s="16">
        <f t="shared" si="106"/>
        <v>0</v>
      </c>
      <c r="G635" s="16"/>
      <c r="H635" s="16">
        <f t="shared" si="107"/>
        <v>0</v>
      </c>
      <c r="I635" s="16"/>
      <c r="J635" s="16">
        <f t="shared" si="108"/>
        <v>0</v>
      </c>
      <c r="K635" s="16">
        <f t="shared" si="109"/>
        <v>0</v>
      </c>
      <c r="L635" s="16">
        <f t="shared" si="110"/>
        <v>0</v>
      </c>
      <c r="M635" s="14"/>
      <c r="N635" s="2" t="s">
        <v>455</v>
      </c>
      <c r="O635" s="2" t="s">
        <v>53</v>
      </c>
      <c r="P635" s="2" t="s">
        <v>53</v>
      </c>
      <c r="Q635" s="2" t="s">
        <v>973</v>
      </c>
      <c r="R635" s="2" t="s">
        <v>61</v>
      </c>
      <c r="S635" s="2" t="s">
        <v>62</v>
      </c>
      <c r="T635" s="2" t="s">
        <v>62</v>
      </c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2" t="s">
        <v>53</v>
      </c>
      <c r="AS635" s="2" t="s">
        <v>53</v>
      </c>
      <c r="AT635" s="3"/>
      <c r="AU635" s="2" t="s">
        <v>1004</v>
      </c>
      <c r="AV635" s="3">
        <v>613</v>
      </c>
    </row>
    <row r="636" spans="1:48" ht="30" customHeight="1" x14ac:dyDescent="0.3">
      <c r="A636" s="14" t="s">
        <v>335</v>
      </c>
      <c r="B636" s="14" t="s">
        <v>336</v>
      </c>
      <c r="C636" s="14" t="s">
        <v>59</v>
      </c>
      <c r="D636" s="15">
        <v>23.2</v>
      </c>
      <c r="E636" s="16"/>
      <c r="F636" s="16">
        <f t="shared" si="106"/>
        <v>0</v>
      </c>
      <c r="G636" s="16"/>
      <c r="H636" s="16">
        <f t="shared" si="107"/>
        <v>0</v>
      </c>
      <c r="I636" s="16"/>
      <c r="J636" s="16">
        <f t="shared" si="108"/>
        <v>0</v>
      </c>
      <c r="K636" s="16">
        <f t="shared" si="109"/>
        <v>0</v>
      </c>
      <c r="L636" s="16">
        <f t="shared" si="110"/>
        <v>0</v>
      </c>
      <c r="M636" s="14"/>
      <c r="N636" s="2" t="s">
        <v>379</v>
      </c>
      <c r="O636" s="2" t="s">
        <v>53</v>
      </c>
      <c r="P636" s="2" t="s">
        <v>53</v>
      </c>
      <c r="Q636" s="2" t="s">
        <v>973</v>
      </c>
      <c r="R636" s="2" t="s">
        <v>61</v>
      </c>
      <c r="S636" s="2" t="s">
        <v>62</v>
      </c>
      <c r="T636" s="2" t="s">
        <v>62</v>
      </c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2" t="s">
        <v>53</v>
      </c>
      <c r="AS636" s="2" t="s">
        <v>53</v>
      </c>
      <c r="AT636" s="3"/>
      <c r="AU636" s="2" t="s">
        <v>1005</v>
      </c>
      <c r="AV636" s="3">
        <v>618</v>
      </c>
    </row>
    <row r="637" spans="1:48" ht="30" customHeight="1" x14ac:dyDescent="0.3">
      <c r="A637" s="14" t="s">
        <v>339</v>
      </c>
      <c r="B637" s="14" t="s">
        <v>336</v>
      </c>
      <c r="C637" s="14" t="s">
        <v>59</v>
      </c>
      <c r="D637" s="15">
        <v>23.2</v>
      </c>
      <c r="E637" s="16"/>
      <c r="F637" s="16">
        <f t="shared" si="106"/>
        <v>0</v>
      </c>
      <c r="G637" s="16"/>
      <c r="H637" s="16">
        <f t="shared" si="107"/>
        <v>0</v>
      </c>
      <c r="I637" s="16"/>
      <c r="J637" s="16">
        <f t="shared" si="108"/>
        <v>0</v>
      </c>
      <c r="K637" s="16">
        <f t="shared" si="109"/>
        <v>0</v>
      </c>
      <c r="L637" s="16">
        <f t="shared" si="110"/>
        <v>0</v>
      </c>
      <c r="M637" s="14"/>
      <c r="N637" s="2" t="s">
        <v>381</v>
      </c>
      <c r="O637" s="2" t="s">
        <v>53</v>
      </c>
      <c r="P637" s="2" t="s">
        <v>53</v>
      </c>
      <c r="Q637" s="2" t="s">
        <v>973</v>
      </c>
      <c r="R637" s="2" t="s">
        <v>61</v>
      </c>
      <c r="S637" s="2" t="s">
        <v>62</v>
      </c>
      <c r="T637" s="2" t="s">
        <v>62</v>
      </c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2" t="s">
        <v>53</v>
      </c>
      <c r="AS637" s="2" t="s">
        <v>53</v>
      </c>
      <c r="AT637" s="3"/>
      <c r="AU637" s="2" t="s">
        <v>1006</v>
      </c>
      <c r="AV637" s="3">
        <v>619</v>
      </c>
    </row>
    <row r="638" spans="1:48" ht="30" customHeight="1" x14ac:dyDescent="0.3">
      <c r="A638" s="14" t="s">
        <v>611</v>
      </c>
      <c r="B638" s="14" t="s">
        <v>612</v>
      </c>
      <c r="C638" s="14" t="s">
        <v>176</v>
      </c>
      <c r="D638" s="15">
        <v>8.8000000000000007</v>
      </c>
      <c r="E638" s="16"/>
      <c r="F638" s="16">
        <f t="shared" si="106"/>
        <v>0</v>
      </c>
      <c r="G638" s="16"/>
      <c r="H638" s="16">
        <f t="shared" si="107"/>
        <v>0</v>
      </c>
      <c r="I638" s="16"/>
      <c r="J638" s="16">
        <f t="shared" si="108"/>
        <v>0</v>
      </c>
      <c r="K638" s="16">
        <f t="shared" si="109"/>
        <v>0</v>
      </c>
      <c r="L638" s="16">
        <f t="shared" si="110"/>
        <v>0</v>
      </c>
      <c r="M638" s="14"/>
      <c r="N638" s="2" t="s">
        <v>633</v>
      </c>
      <c r="O638" s="2" t="s">
        <v>53</v>
      </c>
      <c r="P638" s="2" t="s">
        <v>53</v>
      </c>
      <c r="Q638" s="2" t="s">
        <v>973</v>
      </c>
      <c r="R638" s="2" t="s">
        <v>61</v>
      </c>
      <c r="S638" s="2" t="s">
        <v>62</v>
      </c>
      <c r="T638" s="2" t="s">
        <v>62</v>
      </c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2" t="s">
        <v>53</v>
      </c>
      <c r="AS638" s="2" t="s">
        <v>53</v>
      </c>
      <c r="AT638" s="3"/>
      <c r="AU638" s="2" t="s">
        <v>1007</v>
      </c>
      <c r="AV638" s="3">
        <v>620</v>
      </c>
    </row>
    <row r="639" spans="1:48" ht="30" customHeight="1" x14ac:dyDescent="0.3">
      <c r="A639" s="14" t="s">
        <v>1008</v>
      </c>
      <c r="B639" s="14" t="s">
        <v>53</v>
      </c>
      <c r="C639" s="14" t="s">
        <v>53</v>
      </c>
      <c r="D639" s="15"/>
      <c r="E639" s="16"/>
      <c r="F639" s="16">
        <f t="shared" si="106"/>
        <v>0</v>
      </c>
      <c r="G639" s="16"/>
      <c r="H639" s="16">
        <f t="shared" si="107"/>
        <v>0</v>
      </c>
      <c r="I639" s="16"/>
      <c r="J639" s="16">
        <f t="shared" si="108"/>
        <v>0</v>
      </c>
      <c r="K639" s="16">
        <f t="shared" si="109"/>
        <v>0</v>
      </c>
      <c r="L639" s="16">
        <f t="shared" si="110"/>
        <v>0</v>
      </c>
      <c r="M639" s="14"/>
      <c r="N639" s="2" t="s">
        <v>53</v>
      </c>
      <c r="O639" s="2" t="s">
        <v>53</v>
      </c>
      <c r="P639" s="2" t="s">
        <v>53</v>
      </c>
      <c r="Q639" s="2" t="s">
        <v>973</v>
      </c>
      <c r="R639" s="2" t="s">
        <v>62</v>
      </c>
      <c r="S639" s="2" t="s">
        <v>62</v>
      </c>
      <c r="T639" s="2" t="s">
        <v>62</v>
      </c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2" t="s">
        <v>53</v>
      </c>
      <c r="AS639" s="2" t="s">
        <v>53</v>
      </c>
      <c r="AT639" s="3"/>
      <c r="AU639" s="2" t="s">
        <v>973</v>
      </c>
      <c r="AV639" s="3">
        <v>622</v>
      </c>
    </row>
    <row r="640" spans="1:48" ht="30" customHeight="1" x14ac:dyDescent="0.3">
      <c r="A640" s="14" t="s">
        <v>335</v>
      </c>
      <c r="B640" s="14" t="s">
        <v>336</v>
      </c>
      <c r="C640" s="14" t="s">
        <v>59</v>
      </c>
      <c r="D640" s="15">
        <v>59.9</v>
      </c>
      <c r="E640" s="16"/>
      <c r="F640" s="16">
        <f t="shared" si="106"/>
        <v>0</v>
      </c>
      <c r="G640" s="16"/>
      <c r="H640" s="16">
        <f t="shared" si="107"/>
        <v>0</v>
      </c>
      <c r="I640" s="16"/>
      <c r="J640" s="16">
        <f t="shared" si="108"/>
        <v>0</v>
      </c>
      <c r="K640" s="16">
        <f t="shared" si="109"/>
        <v>0</v>
      </c>
      <c r="L640" s="16">
        <f t="shared" si="110"/>
        <v>0</v>
      </c>
      <c r="M640" s="14"/>
      <c r="N640" s="2" t="s">
        <v>423</v>
      </c>
      <c r="O640" s="2" t="s">
        <v>53</v>
      </c>
      <c r="P640" s="2" t="s">
        <v>53</v>
      </c>
      <c r="Q640" s="2" t="s">
        <v>973</v>
      </c>
      <c r="R640" s="2" t="s">
        <v>61</v>
      </c>
      <c r="S640" s="2" t="s">
        <v>62</v>
      </c>
      <c r="T640" s="2" t="s">
        <v>62</v>
      </c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2" t="s">
        <v>53</v>
      </c>
      <c r="AS640" s="2" t="s">
        <v>53</v>
      </c>
      <c r="AT640" s="3"/>
      <c r="AU640" s="2" t="s">
        <v>1009</v>
      </c>
      <c r="AV640" s="3">
        <v>628</v>
      </c>
    </row>
    <row r="641" spans="1:48" ht="30" customHeight="1" x14ac:dyDescent="0.3">
      <c r="A641" s="14" t="s">
        <v>339</v>
      </c>
      <c r="B641" s="14" t="s">
        <v>336</v>
      </c>
      <c r="C641" s="14" t="s">
        <v>59</v>
      </c>
      <c r="D641" s="15">
        <v>59.9</v>
      </c>
      <c r="E641" s="16"/>
      <c r="F641" s="16">
        <f t="shared" si="106"/>
        <v>0</v>
      </c>
      <c r="G641" s="16"/>
      <c r="H641" s="16">
        <f t="shared" si="107"/>
        <v>0</v>
      </c>
      <c r="I641" s="16"/>
      <c r="J641" s="16">
        <f t="shared" si="108"/>
        <v>0</v>
      </c>
      <c r="K641" s="16">
        <f t="shared" si="109"/>
        <v>0</v>
      </c>
      <c r="L641" s="16">
        <f t="shared" si="110"/>
        <v>0</v>
      </c>
      <c r="M641" s="14"/>
      <c r="N641" s="2" t="s">
        <v>428</v>
      </c>
      <c r="O641" s="2" t="s">
        <v>53</v>
      </c>
      <c r="P641" s="2" t="s">
        <v>53</v>
      </c>
      <c r="Q641" s="2" t="s">
        <v>973</v>
      </c>
      <c r="R641" s="2" t="s">
        <v>61</v>
      </c>
      <c r="S641" s="2" t="s">
        <v>62</v>
      </c>
      <c r="T641" s="2" t="s">
        <v>62</v>
      </c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2" t="s">
        <v>53</v>
      </c>
      <c r="AS641" s="2" t="s">
        <v>53</v>
      </c>
      <c r="AT641" s="3"/>
      <c r="AU641" s="2" t="s">
        <v>1010</v>
      </c>
      <c r="AV641" s="3">
        <v>629</v>
      </c>
    </row>
    <row r="642" spans="1:48" ht="30" customHeight="1" x14ac:dyDescent="0.3">
      <c r="A642" s="14" t="s">
        <v>303</v>
      </c>
      <c r="B642" s="14" t="s">
        <v>322</v>
      </c>
      <c r="C642" s="14" t="s">
        <v>59</v>
      </c>
      <c r="D642" s="15">
        <v>19.8</v>
      </c>
      <c r="E642" s="16"/>
      <c r="F642" s="16">
        <f t="shared" si="106"/>
        <v>0</v>
      </c>
      <c r="G642" s="16"/>
      <c r="H642" s="16">
        <f t="shared" si="107"/>
        <v>0</v>
      </c>
      <c r="I642" s="16"/>
      <c r="J642" s="16">
        <f t="shared" si="108"/>
        <v>0</v>
      </c>
      <c r="K642" s="16">
        <f t="shared" si="109"/>
        <v>0</v>
      </c>
      <c r="L642" s="16">
        <f t="shared" si="110"/>
        <v>0</v>
      </c>
      <c r="M642" s="14"/>
      <c r="N642" s="2" t="s">
        <v>377</v>
      </c>
      <c r="O642" s="2" t="s">
        <v>53</v>
      </c>
      <c r="P642" s="2" t="s">
        <v>53</v>
      </c>
      <c r="Q642" s="2" t="s">
        <v>973</v>
      </c>
      <c r="R642" s="2" t="s">
        <v>61</v>
      </c>
      <c r="S642" s="2" t="s">
        <v>62</v>
      </c>
      <c r="T642" s="2" t="s">
        <v>62</v>
      </c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2" t="s">
        <v>53</v>
      </c>
      <c r="AS642" s="2" t="s">
        <v>53</v>
      </c>
      <c r="AT642" s="3"/>
      <c r="AU642" s="2" t="s">
        <v>1011</v>
      </c>
      <c r="AV642" s="3">
        <v>655</v>
      </c>
    </row>
    <row r="643" spans="1:48" ht="30" customHeight="1" x14ac:dyDescent="0.3">
      <c r="A643" s="14" t="s">
        <v>882</v>
      </c>
      <c r="B643" s="14" t="s">
        <v>53</v>
      </c>
      <c r="C643" s="14" t="s">
        <v>59</v>
      </c>
      <c r="D643" s="15">
        <v>19.8</v>
      </c>
      <c r="E643" s="16"/>
      <c r="F643" s="16">
        <f t="shared" si="106"/>
        <v>0</v>
      </c>
      <c r="G643" s="16"/>
      <c r="H643" s="16">
        <f t="shared" si="107"/>
        <v>0</v>
      </c>
      <c r="I643" s="16"/>
      <c r="J643" s="16">
        <f t="shared" si="108"/>
        <v>0</v>
      </c>
      <c r="K643" s="16">
        <f t="shared" si="109"/>
        <v>0</v>
      </c>
      <c r="L643" s="16">
        <f t="shared" si="110"/>
        <v>0</v>
      </c>
      <c r="M643" s="14"/>
      <c r="N643" s="2" t="s">
        <v>883</v>
      </c>
      <c r="O643" s="2" t="s">
        <v>53</v>
      </c>
      <c r="P643" s="2" t="s">
        <v>53</v>
      </c>
      <c r="Q643" s="2" t="s">
        <v>973</v>
      </c>
      <c r="R643" s="2" t="s">
        <v>61</v>
      </c>
      <c r="S643" s="2" t="s">
        <v>62</v>
      </c>
      <c r="T643" s="2" t="s">
        <v>62</v>
      </c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2" t="s">
        <v>53</v>
      </c>
      <c r="AS643" s="2" t="s">
        <v>53</v>
      </c>
      <c r="AT643" s="3"/>
      <c r="AU643" s="2" t="s">
        <v>1012</v>
      </c>
      <c r="AV643" s="3">
        <v>656</v>
      </c>
    </row>
    <row r="644" spans="1:48" ht="30" customHeight="1" x14ac:dyDescent="0.3">
      <c r="A644" s="14" t="s">
        <v>587</v>
      </c>
      <c r="B644" s="14" t="s">
        <v>622</v>
      </c>
      <c r="C644" s="14" t="s">
        <v>176</v>
      </c>
      <c r="D644" s="15">
        <v>5.2</v>
      </c>
      <c r="E644" s="16"/>
      <c r="F644" s="16">
        <f t="shared" si="106"/>
        <v>0</v>
      </c>
      <c r="G644" s="16"/>
      <c r="H644" s="16">
        <f t="shared" si="107"/>
        <v>0</v>
      </c>
      <c r="I644" s="16"/>
      <c r="J644" s="16">
        <f t="shared" si="108"/>
        <v>0</v>
      </c>
      <c r="K644" s="16">
        <f t="shared" si="109"/>
        <v>0</v>
      </c>
      <c r="L644" s="16">
        <f t="shared" si="110"/>
        <v>0</v>
      </c>
      <c r="M644" s="14"/>
      <c r="N644" s="2" t="s">
        <v>623</v>
      </c>
      <c r="O644" s="2" t="s">
        <v>53</v>
      </c>
      <c r="P644" s="2" t="s">
        <v>53</v>
      </c>
      <c r="Q644" s="2" t="s">
        <v>973</v>
      </c>
      <c r="R644" s="2" t="s">
        <v>61</v>
      </c>
      <c r="S644" s="2" t="s">
        <v>62</v>
      </c>
      <c r="T644" s="2" t="s">
        <v>62</v>
      </c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2" t="s">
        <v>53</v>
      </c>
      <c r="AS644" s="2" t="s">
        <v>53</v>
      </c>
      <c r="AT644" s="3"/>
      <c r="AU644" s="2" t="s">
        <v>1013</v>
      </c>
      <c r="AV644" s="3">
        <v>657</v>
      </c>
    </row>
    <row r="645" spans="1:48" ht="30" customHeight="1" x14ac:dyDescent="0.3">
      <c r="A645" s="14" t="s">
        <v>616</v>
      </c>
      <c r="B645" s="14" t="s">
        <v>53</v>
      </c>
      <c r="C645" s="14" t="s">
        <v>59</v>
      </c>
      <c r="D645" s="15">
        <v>6.3</v>
      </c>
      <c r="E645" s="16"/>
      <c r="F645" s="16">
        <f t="shared" si="106"/>
        <v>0</v>
      </c>
      <c r="G645" s="16"/>
      <c r="H645" s="16">
        <f t="shared" si="107"/>
        <v>0</v>
      </c>
      <c r="I645" s="16"/>
      <c r="J645" s="16">
        <f t="shared" si="108"/>
        <v>0</v>
      </c>
      <c r="K645" s="16">
        <f t="shared" si="109"/>
        <v>0</v>
      </c>
      <c r="L645" s="16">
        <f t="shared" si="110"/>
        <v>0</v>
      </c>
      <c r="M645" s="14"/>
      <c r="N645" s="2" t="s">
        <v>1014</v>
      </c>
      <c r="O645" s="2" t="s">
        <v>53</v>
      </c>
      <c r="P645" s="2" t="s">
        <v>53</v>
      </c>
      <c r="Q645" s="2" t="s">
        <v>973</v>
      </c>
      <c r="R645" s="2" t="s">
        <v>61</v>
      </c>
      <c r="S645" s="2" t="s">
        <v>62</v>
      </c>
      <c r="T645" s="2" t="s">
        <v>62</v>
      </c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2" t="s">
        <v>53</v>
      </c>
      <c r="AS645" s="2" t="s">
        <v>53</v>
      </c>
      <c r="AT645" s="3"/>
      <c r="AU645" s="2" t="s">
        <v>1015</v>
      </c>
      <c r="AV645" s="3">
        <v>658</v>
      </c>
    </row>
    <row r="646" spans="1:48" ht="30" customHeight="1" x14ac:dyDescent="0.3">
      <c r="A646" s="14" t="s">
        <v>611</v>
      </c>
      <c r="B646" s="14" t="s">
        <v>612</v>
      </c>
      <c r="C646" s="14" t="s">
        <v>176</v>
      </c>
      <c r="D646" s="15">
        <v>22.9</v>
      </c>
      <c r="E646" s="16"/>
      <c r="F646" s="16">
        <f t="shared" si="106"/>
        <v>0</v>
      </c>
      <c r="G646" s="16"/>
      <c r="H646" s="16">
        <f t="shared" si="107"/>
        <v>0</v>
      </c>
      <c r="I646" s="16"/>
      <c r="J646" s="16">
        <f t="shared" si="108"/>
        <v>0</v>
      </c>
      <c r="K646" s="16">
        <f t="shared" si="109"/>
        <v>0</v>
      </c>
      <c r="L646" s="16">
        <f t="shared" si="110"/>
        <v>0</v>
      </c>
      <c r="M646" s="14"/>
      <c r="N646" s="2" t="s">
        <v>913</v>
      </c>
      <c r="O646" s="2" t="s">
        <v>53</v>
      </c>
      <c r="P646" s="2" t="s">
        <v>53</v>
      </c>
      <c r="Q646" s="2" t="s">
        <v>973</v>
      </c>
      <c r="R646" s="2" t="s">
        <v>61</v>
      </c>
      <c r="S646" s="2" t="s">
        <v>62</v>
      </c>
      <c r="T646" s="2" t="s">
        <v>62</v>
      </c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2" t="s">
        <v>53</v>
      </c>
      <c r="AS646" s="2" t="s">
        <v>53</v>
      </c>
      <c r="AT646" s="3"/>
      <c r="AU646" s="2" t="s">
        <v>1016</v>
      </c>
      <c r="AV646" s="3">
        <v>630</v>
      </c>
    </row>
    <row r="647" spans="1:48" ht="30" customHeight="1" x14ac:dyDescent="0.3">
      <c r="A647" s="14" t="s">
        <v>465</v>
      </c>
      <c r="B647" s="14" t="s">
        <v>53</v>
      </c>
      <c r="C647" s="14" t="s">
        <v>53</v>
      </c>
      <c r="D647" s="15"/>
      <c r="E647" s="16"/>
      <c r="F647" s="16">
        <f t="shared" si="106"/>
        <v>0</v>
      </c>
      <c r="G647" s="16"/>
      <c r="H647" s="16">
        <f t="shared" si="107"/>
        <v>0</v>
      </c>
      <c r="I647" s="16"/>
      <c r="J647" s="16">
        <f t="shared" si="108"/>
        <v>0</v>
      </c>
      <c r="K647" s="16">
        <f t="shared" si="109"/>
        <v>0</v>
      </c>
      <c r="L647" s="16">
        <f t="shared" si="110"/>
        <v>0</v>
      </c>
      <c r="M647" s="14"/>
      <c r="N647" s="2" t="s">
        <v>53</v>
      </c>
      <c r="O647" s="2" t="s">
        <v>53</v>
      </c>
      <c r="P647" s="2" t="s">
        <v>53</v>
      </c>
      <c r="Q647" s="2" t="s">
        <v>973</v>
      </c>
      <c r="R647" s="2" t="s">
        <v>62</v>
      </c>
      <c r="S647" s="2" t="s">
        <v>62</v>
      </c>
      <c r="T647" s="2" t="s">
        <v>62</v>
      </c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2" t="s">
        <v>53</v>
      </c>
      <c r="AS647" s="2" t="s">
        <v>53</v>
      </c>
      <c r="AT647" s="3"/>
      <c r="AU647" s="2" t="s">
        <v>973</v>
      </c>
      <c r="AV647" s="3">
        <v>639</v>
      </c>
    </row>
    <row r="648" spans="1:48" ht="30" customHeight="1" x14ac:dyDescent="0.3">
      <c r="A648" s="14" t="s">
        <v>475</v>
      </c>
      <c r="B648" s="14" t="s">
        <v>635</v>
      </c>
      <c r="C648" s="14" t="s">
        <v>59</v>
      </c>
      <c r="D648" s="15">
        <v>108.3</v>
      </c>
      <c r="E648" s="16"/>
      <c r="F648" s="16">
        <f t="shared" si="106"/>
        <v>0</v>
      </c>
      <c r="G648" s="16"/>
      <c r="H648" s="16">
        <f t="shared" si="107"/>
        <v>0</v>
      </c>
      <c r="I648" s="16"/>
      <c r="J648" s="16">
        <f t="shared" si="108"/>
        <v>0</v>
      </c>
      <c r="K648" s="16">
        <f t="shared" si="109"/>
        <v>0</v>
      </c>
      <c r="L648" s="16">
        <f t="shared" si="110"/>
        <v>0</v>
      </c>
      <c r="M648" s="14"/>
      <c r="N648" s="2" t="s">
        <v>636</v>
      </c>
      <c r="O648" s="2" t="s">
        <v>53</v>
      </c>
      <c r="P648" s="2" t="s">
        <v>53</v>
      </c>
      <c r="Q648" s="2" t="s">
        <v>973</v>
      </c>
      <c r="R648" s="2" t="s">
        <v>61</v>
      </c>
      <c r="S648" s="2" t="s">
        <v>62</v>
      </c>
      <c r="T648" s="2" t="s">
        <v>62</v>
      </c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2" t="s">
        <v>53</v>
      </c>
      <c r="AS648" s="2" t="s">
        <v>53</v>
      </c>
      <c r="AT648" s="3"/>
      <c r="AU648" s="2" t="s">
        <v>1017</v>
      </c>
      <c r="AV648" s="3">
        <v>640</v>
      </c>
    </row>
    <row r="649" spans="1:48" ht="30" customHeight="1" x14ac:dyDescent="0.3">
      <c r="A649" s="14" t="s">
        <v>638</v>
      </c>
      <c r="B649" s="14" t="s">
        <v>639</v>
      </c>
      <c r="C649" s="14" t="s">
        <v>59</v>
      </c>
      <c r="D649" s="15">
        <v>108.3</v>
      </c>
      <c r="E649" s="16"/>
      <c r="F649" s="16">
        <f t="shared" si="106"/>
        <v>0</v>
      </c>
      <c r="G649" s="16"/>
      <c r="H649" s="16">
        <f t="shared" si="107"/>
        <v>0</v>
      </c>
      <c r="I649" s="16"/>
      <c r="J649" s="16">
        <f t="shared" si="108"/>
        <v>0</v>
      </c>
      <c r="K649" s="16">
        <f t="shared" si="109"/>
        <v>0</v>
      </c>
      <c r="L649" s="16">
        <f t="shared" si="110"/>
        <v>0</v>
      </c>
      <c r="M649" s="14"/>
      <c r="N649" s="2" t="s">
        <v>640</v>
      </c>
      <c r="O649" s="2" t="s">
        <v>53</v>
      </c>
      <c r="P649" s="2" t="s">
        <v>53</v>
      </c>
      <c r="Q649" s="2" t="s">
        <v>973</v>
      </c>
      <c r="R649" s="2" t="s">
        <v>61</v>
      </c>
      <c r="S649" s="2" t="s">
        <v>62</v>
      </c>
      <c r="T649" s="2" t="s">
        <v>62</v>
      </c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2" t="s">
        <v>53</v>
      </c>
      <c r="AS649" s="2" t="s">
        <v>53</v>
      </c>
      <c r="AT649" s="3"/>
      <c r="AU649" s="2" t="s">
        <v>1018</v>
      </c>
      <c r="AV649" s="3">
        <v>641</v>
      </c>
    </row>
    <row r="650" spans="1:48" ht="30" customHeight="1" x14ac:dyDescent="0.3">
      <c r="A650" s="14" t="s">
        <v>475</v>
      </c>
      <c r="B650" s="14" t="s">
        <v>490</v>
      </c>
      <c r="C650" s="14" t="s">
        <v>59</v>
      </c>
      <c r="D650" s="15">
        <v>8.1</v>
      </c>
      <c r="E650" s="16"/>
      <c r="F650" s="16">
        <f t="shared" si="106"/>
        <v>0</v>
      </c>
      <c r="G650" s="16"/>
      <c r="H650" s="16">
        <f t="shared" si="107"/>
        <v>0</v>
      </c>
      <c r="I650" s="16"/>
      <c r="J650" s="16">
        <f t="shared" si="108"/>
        <v>0</v>
      </c>
      <c r="K650" s="16">
        <f t="shared" si="109"/>
        <v>0</v>
      </c>
      <c r="L650" s="16">
        <f t="shared" si="110"/>
        <v>0</v>
      </c>
      <c r="M650" s="14"/>
      <c r="N650" s="2" t="s">
        <v>491</v>
      </c>
      <c r="O650" s="2" t="s">
        <v>53</v>
      </c>
      <c r="P650" s="2" t="s">
        <v>53</v>
      </c>
      <c r="Q650" s="2" t="s">
        <v>973</v>
      </c>
      <c r="R650" s="2" t="s">
        <v>61</v>
      </c>
      <c r="S650" s="2" t="s">
        <v>62</v>
      </c>
      <c r="T650" s="2" t="s">
        <v>62</v>
      </c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2" t="s">
        <v>53</v>
      </c>
      <c r="AS650" s="2" t="s">
        <v>53</v>
      </c>
      <c r="AT650" s="3"/>
      <c r="AU650" s="2" t="s">
        <v>1019</v>
      </c>
      <c r="AV650" s="3">
        <v>642</v>
      </c>
    </row>
    <row r="651" spans="1:48" ht="30" customHeight="1" x14ac:dyDescent="0.3">
      <c r="A651" s="14" t="s">
        <v>493</v>
      </c>
      <c r="B651" s="14" t="s">
        <v>494</v>
      </c>
      <c r="C651" s="14" t="s">
        <v>59</v>
      </c>
      <c r="D651" s="15">
        <v>8.1</v>
      </c>
      <c r="E651" s="16"/>
      <c r="F651" s="16">
        <f t="shared" si="106"/>
        <v>0</v>
      </c>
      <c r="G651" s="16"/>
      <c r="H651" s="16">
        <f t="shared" si="107"/>
        <v>0</v>
      </c>
      <c r="I651" s="16"/>
      <c r="J651" s="16">
        <f t="shared" si="108"/>
        <v>0</v>
      </c>
      <c r="K651" s="16">
        <f t="shared" si="109"/>
        <v>0</v>
      </c>
      <c r="L651" s="16">
        <f t="shared" si="110"/>
        <v>0</v>
      </c>
      <c r="M651" s="14"/>
      <c r="N651" s="2" t="s">
        <v>495</v>
      </c>
      <c r="O651" s="2" t="s">
        <v>53</v>
      </c>
      <c r="P651" s="2" t="s">
        <v>53</v>
      </c>
      <c r="Q651" s="2" t="s">
        <v>973</v>
      </c>
      <c r="R651" s="2" t="s">
        <v>61</v>
      </c>
      <c r="S651" s="2" t="s">
        <v>62</v>
      </c>
      <c r="T651" s="2" t="s">
        <v>62</v>
      </c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2" t="s">
        <v>53</v>
      </c>
      <c r="AS651" s="2" t="s">
        <v>53</v>
      </c>
      <c r="AT651" s="3"/>
      <c r="AU651" s="2" t="s">
        <v>1020</v>
      </c>
      <c r="AV651" s="3">
        <v>643</v>
      </c>
    </row>
    <row r="652" spans="1:48" ht="30" customHeight="1" x14ac:dyDescent="0.3">
      <c r="A652" s="14" t="s">
        <v>532</v>
      </c>
      <c r="B652" s="14" t="s">
        <v>644</v>
      </c>
      <c r="C652" s="14" t="s">
        <v>176</v>
      </c>
      <c r="D652" s="15">
        <v>77.099999999999994</v>
      </c>
      <c r="E652" s="16"/>
      <c r="F652" s="16">
        <f t="shared" si="106"/>
        <v>0</v>
      </c>
      <c r="G652" s="16"/>
      <c r="H652" s="16">
        <f t="shared" si="107"/>
        <v>0</v>
      </c>
      <c r="I652" s="16"/>
      <c r="J652" s="16">
        <f t="shared" si="108"/>
        <v>0</v>
      </c>
      <c r="K652" s="16">
        <f t="shared" si="109"/>
        <v>0</v>
      </c>
      <c r="L652" s="16">
        <f t="shared" si="110"/>
        <v>0</v>
      </c>
      <c r="M652" s="14"/>
      <c r="N652" s="2" t="s">
        <v>645</v>
      </c>
      <c r="O652" s="2" t="s">
        <v>53</v>
      </c>
      <c r="P652" s="2" t="s">
        <v>53</v>
      </c>
      <c r="Q652" s="2" t="s">
        <v>973</v>
      </c>
      <c r="R652" s="2" t="s">
        <v>61</v>
      </c>
      <c r="S652" s="2" t="s">
        <v>62</v>
      </c>
      <c r="T652" s="2" t="s">
        <v>62</v>
      </c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2" t="s">
        <v>53</v>
      </c>
      <c r="AS652" s="2" t="s">
        <v>53</v>
      </c>
      <c r="AT652" s="3"/>
      <c r="AU652" s="2" t="s">
        <v>1021</v>
      </c>
      <c r="AV652" s="3">
        <v>644</v>
      </c>
    </row>
    <row r="653" spans="1:48" ht="30" customHeight="1" x14ac:dyDescent="0.3">
      <c r="A653" s="14" t="s">
        <v>335</v>
      </c>
      <c r="B653" s="14" t="s">
        <v>501</v>
      </c>
      <c r="C653" s="14" t="s">
        <v>59</v>
      </c>
      <c r="D653" s="15">
        <v>8.1</v>
      </c>
      <c r="E653" s="16"/>
      <c r="F653" s="16">
        <f t="shared" si="106"/>
        <v>0</v>
      </c>
      <c r="G653" s="16"/>
      <c r="H653" s="16">
        <f t="shared" si="107"/>
        <v>0</v>
      </c>
      <c r="I653" s="16"/>
      <c r="J653" s="16">
        <f t="shared" si="108"/>
        <v>0</v>
      </c>
      <c r="K653" s="16">
        <f t="shared" si="109"/>
        <v>0</v>
      </c>
      <c r="L653" s="16">
        <f t="shared" si="110"/>
        <v>0</v>
      </c>
      <c r="M653" s="14"/>
      <c r="N653" s="2" t="s">
        <v>502</v>
      </c>
      <c r="O653" s="2" t="s">
        <v>53</v>
      </c>
      <c r="P653" s="2" t="s">
        <v>53</v>
      </c>
      <c r="Q653" s="2" t="s">
        <v>973</v>
      </c>
      <c r="R653" s="2" t="s">
        <v>61</v>
      </c>
      <c r="S653" s="2" t="s">
        <v>62</v>
      </c>
      <c r="T653" s="2" t="s">
        <v>62</v>
      </c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2" t="s">
        <v>53</v>
      </c>
      <c r="AS653" s="2" t="s">
        <v>53</v>
      </c>
      <c r="AT653" s="3"/>
      <c r="AU653" s="2" t="s">
        <v>1022</v>
      </c>
      <c r="AV653" s="3">
        <v>645</v>
      </c>
    </row>
    <row r="654" spans="1:48" ht="30" customHeight="1" x14ac:dyDescent="0.3">
      <c r="A654" s="14" t="s">
        <v>339</v>
      </c>
      <c r="B654" s="14" t="s">
        <v>501</v>
      </c>
      <c r="C654" s="14" t="s">
        <v>59</v>
      </c>
      <c r="D654" s="15">
        <v>8.1</v>
      </c>
      <c r="E654" s="16"/>
      <c r="F654" s="16">
        <f t="shared" si="106"/>
        <v>0</v>
      </c>
      <c r="G654" s="16"/>
      <c r="H654" s="16">
        <f t="shared" si="107"/>
        <v>0</v>
      </c>
      <c r="I654" s="16"/>
      <c r="J654" s="16">
        <f t="shared" si="108"/>
        <v>0</v>
      </c>
      <c r="K654" s="16">
        <f t="shared" si="109"/>
        <v>0</v>
      </c>
      <c r="L654" s="16">
        <f t="shared" si="110"/>
        <v>0</v>
      </c>
      <c r="M654" s="14"/>
      <c r="N654" s="2" t="s">
        <v>504</v>
      </c>
      <c r="O654" s="2" t="s">
        <v>53</v>
      </c>
      <c r="P654" s="2" t="s">
        <v>53</v>
      </c>
      <c r="Q654" s="2" t="s">
        <v>973</v>
      </c>
      <c r="R654" s="2" t="s">
        <v>61</v>
      </c>
      <c r="S654" s="2" t="s">
        <v>62</v>
      </c>
      <c r="T654" s="2" t="s">
        <v>62</v>
      </c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2" t="s">
        <v>53</v>
      </c>
      <c r="AS654" s="2" t="s">
        <v>53</v>
      </c>
      <c r="AT654" s="3"/>
      <c r="AU654" s="2" t="s">
        <v>1023</v>
      </c>
      <c r="AV654" s="3">
        <v>646</v>
      </c>
    </row>
    <row r="655" spans="1:48" ht="30" customHeight="1" x14ac:dyDescent="0.3">
      <c r="A655" s="14" t="s">
        <v>520</v>
      </c>
      <c r="B655" s="14" t="s">
        <v>521</v>
      </c>
      <c r="C655" s="14" t="s">
        <v>522</v>
      </c>
      <c r="D655" s="15">
        <v>1</v>
      </c>
      <c r="E655" s="16"/>
      <c r="F655" s="16">
        <f t="shared" si="106"/>
        <v>0</v>
      </c>
      <c r="G655" s="16"/>
      <c r="H655" s="16">
        <f t="shared" si="107"/>
        <v>0</v>
      </c>
      <c r="I655" s="16"/>
      <c r="J655" s="16">
        <f t="shared" si="108"/>
        <v>0</v>
      </c>
      <c r="K655" s="16">
        <f t="shared" si="109"/>
        <v>0</v>
      </c>
      <c r="L655" s="16">
        <f t="shared" si="110"/>
        <v>0</v>
      </c>
      <c r="M655" s="14"/>
      <c r="N655" s="2" t="s">
        <v>523</v>
      </c>
      <c r="O655" s="2" t="s">
        <v>53</v>
      </c>
      <c r="P655" s="2" t="s">
        <v>53</v>
      </c>
      <c r="Q655" s="2" t="s">
        <v>973</v>
      </c>
      <c r="R655" s="2" t="s">
        <v>61</v>
      </c>
      <c r="S655" s="2" t="s">
        <v>62</v>
      </c>
      <c r="T655" s="2" t="s">
        <v>62</v>
      </c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2" t="s">
        <v>53</v>
      </c>
      <c r="AS655" s="2" t="s">
        <v>53</v>
      </c>
      <c r="AT655" s="3"/>
      <c r="AU655" s="2" t="s">
        <v>1024</v>
      </c>
      <c r="AV655" s="3">
        <v>647</v>
      </c>
    </row>
    <row r="656" spans="1:48" ht="30" customHeight="1" x14ac:dyDescent="0.3">
      <c r="A656" s="14" t="s">
        <v>536</v>
      </c>
      <c r="B656" s="14" t="s">
        <v>53</v>
      </c>
      <c r="C656" s="14" t="s">
        <v>176</v>
      </c>
      <c r="D656" s="15">
        <v>4.5</v>
      </c>
      <c r="E656" s="16"/>
      <c r="F656" s="16">
        <f t="shared" si="106"/>
        <v>0</v>
      </c>
      <c r="G656" s="16"/>
      <c r="H656" s="16">
        <f t="shared" si="107"/>
        <v>0</v>
      </c>
      <c r="I656" s="16"/>
      <c r="J656" s="16">
        <f t="shared" si="108"/>
        <v>0</v>
      </c>
      <c r="K656" s="16">
        <f t="shared" si="109"/>
        <v>0</v>
      </c>
      <c r="L656" s="16">
        <f t="shared" si="110"/>
        <v>0</v>
      </c>
      <c r="M656" s="14"/>
      <c r="N656" s="2" t="s">
        <v>537</v>
      </c>
      <c r="O656" s="2" t="s">
        <v>53</v>
      </c>
      <c r="P656" s="2" t="s">
        <v>53</v>
      </c>
      <c r="Q656" s="2" t="s">
        <v>973</v>
      </c>
      <c r="R656" s="2" t="s">
        <v>61</v>
      </c>
      <c r="S656" s="2" t="s">
        <v>62</v>
      </c>
      <c r="T656" s="2" t="s">
        <v>62</v>
      </c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2" t="s">
        <v>53</v>
      </c>
      <c r="AS656" s="2" t="s">
        <v>53</v>
      </c>
      <c r="AT656" s="3"/>
      <c r="AU656" s="2" t="s">
        <v>1025</v>
      </c>
      <c r="AV656" s="3">
        <v>648</v>
      </c>
    </row>
    <row r="657" spans="1:48" ht="30" customHeight="1" x14ac:dyDescent="0.3">
      <c r="A657" s="14" t="s">
        <v>731</v>
      </c>
      <c r="B657" s="14" t="s">
        <v>732</v>
      </c>
      <c r="C657" s="14" t="s">
        <v>176</v>
      </c>
      <c r="D657" s="15">
        <v>2.8</v>
      </c>
      <c r="E657" s="16"/>
      <c r="F657" s="16">
        <f t="shared" si="106"/>
        <v>0</v>
      </c>
      <c r="G657" s="16"/>
      <c r="H657" s="16">
        <f t="shared" si="107"/>
        <v>0</v>
      </c>
      <c r="I657" s="16"/>
      <c r="J657" s="16">
        <f t="shared" si="108"/>
        <v>0</v>
      </c>
      <c r="K657" s="16">
        <f t="shared" si="109"/>
        <v>0</v>
      </c>
      <c r="L657" s="16">
        <f t="shared" si="110"/>
        <v>0</v>
      </c>
      <c r="M657" s="14"/>
      <c r="N657" s="2" t="s">
        <v>733</v>
      </c>
      <c r="O657" s="2" t="s">
        <v>53</v>
      </c>
      <c r="P657" s="2" t="s">
        <v>53</v>
      </c>
      <c r="Q657" s="2" t="s">
        <v>973</v>
      </c>
      <c r="R657" s="2" t="s">
        <v>61</v>
      </c>
      <c r="S657" s="2" t="s">
        <v>62</v>
      </c>
      <c r="T657" s="2" t="s">
        <v>62</v>
      </c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2" t="s">
        <v>53</v>
      </c>
      <c r="AS657" s="2" t="s">
        <v>53</v>
      </c>
      <c r="AT657" s="3"/>
      <c r="AU657" s="2" t="s">
        <v>1026</v>
      </c>
      <c r="AV657" s="3">
        <v>659</v>
      </c>
    </row>
    <row r="658" spans="1:48" ht="30" customHeight="1" x14ac:dyDescent="0.3">
      <c r="A658" s="15"/>
      <c r="B658" s="15"/>
      <c r="C658" s="15"/>
      <c r="D658" s="15"/>
      <c r="E658" s="16"/>
      <c r="F658" s="16"/>
      <c r="G658" s="16"/>
      <c r="H658" s="16"/>
      <c r="I658" s="16"/>
      <c r="J658" s="16"/>
      <c r="K658" s="16"/>
      <c r="L658" s="16"/>
      <c r="M658" s="15"/>
      <c r="Q658" s="1" t="s">
        <v>973</v>
      </c>
    </row>
    <row r="659" spans="1:48" ht="30" customHeight="1" x14ac:dyDescent="0.3">
      <c r="A659" s="15"/>
      <c r="B659" s="15"/>
      <c r="C659" s="15"/>
      <c r="D659" s="15"/>
      <c r="E659" s="16"/>
      <c r="F659" s="16"/>
      <c r="G659" s="16"/>
      <c r="H659" s="16"/>
      <c r="I659" s="16"/>
      <c r="J659" s="16"/>
      <c r="K659" s="16"/>
      <c r="L659" s="16"/>
      <c r="M659" s="15"/>
      <c r="Q659" s="1" t="s">
        <v>973</v>
      </c>
    </row>
    <row r="660" spans="1:48" ht="30" customHeight="1" x14ac:dyDescent="0.3">
      <c r="A660" s="15"/>
      <c r="B660" s="15"/>
      <c r="C660" s="15"/>
      <c r="D660" s="15"/>
      <c r="E660" s="16"/>
      <c r="F660" s="16"/>
      <c r="G660" s="16"/>
      <c r="H660" s="16"/>
      <c r="I660" s="16"/>
      <c r="J660" s="16"/>
      <c r="K660" s="16"/>
      <c r="L660" s="16"/>
      <c r="M660" s="15"/>
      <c r="Q660" s="1" t="s">
        <v>973</v>
      </c>
    </row>
    <row r="661" spans="1:48" ht="30" customHeight="1" x14ac:dyDescent="0.3">
      <c r="A661" s="15"/>
      <c r="B661" s="15"/>
      <c r="C661" s="15"/>
      <c r="D661" s="15"/>
      <c r="E661" s="16"/>
      <c r="F661" s="16"/>
      <c r="G661" s="16"/>
      <c r="H661" s="16"/>
      <c r="I661" s="16"/>
      <c r="J661" s="16"/>
      <c r="K661" s="16"/>
      <c r="L661" s="16"/>
      <c r="M661" s="15"/>
      <c r="Q661" s="1" t="s">
        <v>973</v>
      </c>
    </row>
    <row r="662" spans="1:48" ht="30" customHeight="1" x14ac:dyDescent="0.3">
      <c r="A662" s="15"/>
      <c r="B662" s="15"/>
      <c r="C662" s="15"/>
      <c r="D662" s="15"/>
      <c r="E662" s="16"/>
      <c r="F662" s="16"/>
      <c r="G662" s="16"/>
      <c r="H662" s="16"/>
      <c r="I662" s="16"/>
      <c r="J662" s="16"/>
      <c r="K662" s="16"/>
      <c r="L662" s="16"/>
      <c r="M662" s="15"/>
      <c r="Q662" s="1" t="s">
        <v>973</v>
      </c>
    </row>
    <row r="663" spans="1:48" ht="30" customHeight="1" x14ac:dyDescent="0.3">
      <c r="A663" s="15"/>
      <c r="B663" s="15"/>
      <c r="C663" s="15"/>
      <c r="D663" s="15"/>
      <c r="E663" s="16"/>
      <c r="F663" s="16"/>
      <c r="G663" s="16"/>
      <c r="H663" s="16"/>
      <c r="I663" s="16"/>
      <c r="J663" s="16"/>
      <c r="K663" s="16"/>
      <c r="L663" s="16"/>
      <c r="M663" s="15"/>
      <c r="Q663" s="1" t="s">
        <v>973</v>
      </c>
    </row>
    <row r="664" spans="1:48" ht="30" customHeight="1" x14ac:dyDescent="0.3">
      <c r="A664" s="15"/>
      <c r="B664" s="15"/>
      <c r="C664" s="15"/>
      <c r="D664" s="15"/>
      <c r="E664" s="16"/>
      <c r="F664" s="16"/>
      <c r="G664" s="16"/>
      <c r="H664" s="16"/>
      <c r="I664" s="16"/>
      <c r="J664" s="16"/>
      <c r="K664" s="16"/>
      <c r="L664" s="16"/>
      <c r="M664" s="15"/>
      <c r="Q664" s="1" t="s">
        <v>973</v>
      </c>
    </row>
    <row r="665" spans="1:48" ht="30" customHeight="1" x14ac:dyDescent="0.3">
      <c r="A665" s="14" t="s">
        <v>80</v>
      </c>
      <c r="B665" s="15"/>
      <c r="C665" s="15"/>
      <c r="D665" s="15"/>
      <c r="E665" s="16"/>
      <c r="F665" s="16">
        <f>SUMIF(Q601:Q664,"010217",F601:F664)</f>
        <v>0</v>
      </c>
      <c r="G665" s="16"/>
      <c r="H665" s="16">
        <f>SUMIF(Q601:Q664,"010217",H601:H664)</f>
        <v>0</v>
      </c>
      <c r="I665" s="16"/>
      <c r="J665" s="16">
        <f>SUMIF(Q601:Q664,"010217",J601:J664)</f>
        <v>0</v>
      </c>
      <c r="K665" s="16"/>
      <c r="L665" s="16">
        <f>SUMIF(Q601:Q664,"010217",L601:L664)</f>
        <v>0</v>
      </c>
      <c r="M665" s="15"/>
      <c r="N665" t="s">
        <v>81</v>
      </c>
    </row>
    <row r="666" spans="1:48" ht="30" customHeight="1" x14ac:dyDescent="0.3">
      <c r="A666" s="14" t="s">
        <v>1027</v>
      </c>
      <c r="B666" s="14" t="s">
        <v>53</v>
      </c>
      <c r="C666" s="15"/>
      <c r="D666" s="15"/>
      <c r="E666" s="16"/>
      <c r="F666" s="16"/>
      <c r="G666" s="16"/>
      <c r="H666" s="16"/>
      <c r="I666" s="16"/>
      <c r="J666" s="16"/>
      <c r="K666" s="16"/>
      <c r="L666" s="16"/>
      <c r="M666" s="15"/>
      <c r="N666" s="3"/>
      <c r="O666" s="3"/>
      <c r="P666" s="3"/>
      <c r="Q666" s="2" t="s">
        <v>1028</v>
      </c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</row>
    <row r="667" spans="1:48" ht="30" customHeight="1" x14ac:dyDescent="0.3">
      <c r="A667" s="14" t="s">
        <v>153</v>
      </c>
      <c r="B667" s="14" t="s">
        <v>53</v>
      </c>
      <c r="C667" s="14" t="s">
        <v>53</v>
      </c>
      <c r="D667" s="15"/>
      <c r="E667" s="16"/>
      <c r="F667" s="16">
        <f t="shared" ref="F667:F693" si="111">TRUNC(E667*D667, 0)</f>
        <v>0</v>
      </c>
      <c r="G667" s="16"/>
      <c r="H667" s="16">
        <f t="shared" ref="H667:H693" si="112">TRUNC(G667*D667, 0)</f>
        <v>0</v>
      </c>
      <c r="I667" s="16"/>
      <c r="J667" s="16">
        <f t="shared" ref="J667:J693" si="113">TRUNC(I667*D667, 0)</f>
        <v>0</v>
      </c>
      <c r="K667" s="16">
        <f t="shared" ref="K667:K693" si="114">TRUNC(E667+G667+I667, 0)</f>
        <v>0</v>
      </c>
      <c r="L667" s="16">
        <f t="shared" ref="L667:L693" si="115">TRUNC(F667+H667+J667, 0)</f>
        <v>0</v>
      </c>
      <c r="M667" s="14"/>
      <c r="N667" s="2" t="s">
        <v>53</v>
      </c>
      <c r="O667" s="2" t="s">
        <v>53</v>
      </c>
      <c r="P667" s="2" t="s">
        <v>53</v>
      </c>
      <c r="Q667" s="2" t="s">
        <v>1028</v>
      </c>
      <c r="R667" s="2" t="s">
        <v>62</v>
      </c>
      <c r="S667" s="2" t="s">
        <v>62</v>
      </c>
      <c r="T667" s="2" t="s">
        <v>62</v>
      </c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2" t="s">
        <v>53</v>
      </c>
      <c r="AS667" s="2" t="s">
        <v>53</v>
      </c>
      <c r="AT667" s="3"/>
      <c r="AU667" s="2" t="s">
        <v>1028</v>
      </c>
      <c r="AV667" s="3">
        <v>666</v>
      </c>
    </row>
    <row r="668" spans="1:48" ht="30" customHeight="1" x14ac:dyDescent="0.3">
      <c r="A668" s="14" t="s">
        <v>158</v>
      </c>
      <c r="B668" s="14" t="s">
        <v>159</v>
      </c>
      <c r="C668" s="14" t="s">
        <v>59</v>
      </c>
      <c r="D668" s="15">
        <v>18.3</v>
      </c>
      <c r="E668" s="16"/>
      <c r="F668" s="16">
        <f t="shared" si="111"/>
        <v>0</v>
      </c>
      <c r="G668" s="16"/>
      <c r="H668" s="16">
        <f t="shared" si="112"/>
        <v>0</v>
      </c>
      <c r="I668" s="16"/>
      <c r="J668" s="16">
        <f t="shared" si="113"/>
        <v>0</v>
      </c>
      <c r="K668" s="16">
        <f t="shared" si="114"/>
        <v>0</v>
      </c>
      <c r="L668" s="16">
        <f t="shared" si="115"/>
        <v>0</v>
      </c>
      <c r="M668" s="14"/>
      <c r="N668" s="2" t="s">
        <v>160</v>
      </c>
      <c r="O668" s="2" t="s">
        <v>53</v>
      </c>
      <c r="P668" s="2" t="s">
        <v>53</v>
      </c>
      <c r="Q668" s="2" t="s">
        <v>1028</v>
      </c>
      <c r="R668" s="2" t="s">
        <v>61</v>
      </c>
      <c r="S668" s="2" t="s">
        <v>62</v>
      </c>
      <c r="T668" s="2" t="s">
        <v>62</v>
      </c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2" t="s">
        <v>53</v>
      </c>
      <c r="AS668" s="2" t="s">
        <v>53</v>
      </c>
      <c r="AT668" s="3"/>
      <c r="AU668" s="2" t="s">
        <v>1029</v>
      </c>
      <c r="AV668" s="3">
        <v>714</v>
      </c>
    </row>
    <row r="669" spans="1:48" ht="30" customHeight="1" x14ac:dyDescent="0.3">
      <c r="A669" s="14" t="s">
        <v>1030</v>
      </c>
      <c r="B669" s="14" t="s">
        <v>1031</v>
      </c>
      <c r="C669" s="14" t="s">
        <v>59</v>
      </c>
      <c r="D669" s="15">
        <v>18.3</v>
      </c>
      <c r="E669" s="16"/>
      <c r="F669" s="16">
        <f t="shared" si="111"/>
        <v>0</v>
      </c>
      <c r="G669" s="16"/>
      <c r="H669" s="16">
        <f t="shared" si="112"/>
        <v>0</v>
      </c>
      <c r="I669" s="16"/>
      <c r="J669" s="16">
        <f t="shared" si="113"/>
        <v>0</v>
      </c>
      <c r="K669" s="16">
        <f t="shared" si="114"/>
        <v>0</v>
      </c>
      <c r="L669" s="16">
        <f t="shared" si="115"/>
        <v>0</v>
      </c>
      <c r="M669" s="14"/>
      <c r="N669" s="2" t="s">
        <v>1032</v>
      </c>
      <c r="O669" s="2" t="s">
        <v>53</v>
      </c>
      <c r="P669" s="2" t="s">
        <v>53</v>
      </c>
      <c r="Q669" s="2" t="s">
        <v>1028</v>
      </c>
      <c r="R669" s="2" t="s">
        <v>61</v>
      </c>
      <c r="S669" s="2" t="s">
        <v>62</v>
      </c>
      <c r="T669" s="2" t="s">
        <v>62</v>
      </c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2" t="s">
        <v>53</v>
      </c>
      <c r="AS669" s="2" t="s">
        <v>53</v>
      </c>
      <c r="AT669" s="3"/>
      <c r="AU669" s="2" t="s">
        <v>1033</v>
      </c>
      <c r="AV669" s="3">
        <v>661</v>
      </c>
    </row>
    <row r="670" spans="1:48" ht="30" customHeight="1" x14ac:dyDescent="0.3">
      <c r="A670" s="14" t="s">
        <v>1034</v>
      </c>
      <c r="B670" s="14" t="s">
        <v>1031</v>
      </c>
      <c r="C670" s="14" t="s">
        <v>59</v>
      </c>
      <c r="D670" s="15">
        <v>18.3</v>
      </c>
      <c r="E670" s="16"/>
      <c r="F670" s="16">
        <f t="shared" si="111"/>
        <v>0</v>
      </c>
      <c r="G670" s="16"/>
      <c r="H670" s="16">
        <f t="shared" si="112"/>
        <v>0</v>
      </c>
      <c r="I670" s="16"/>
      <c r="J670" s="16">
        <f t="shared" si="113"/>
        <v>0</v>
      </c>
      <c r="K670" s="16">
        <f t="shared" si="114"/>
        <v>0</v>
      </c>
      <c r="L670" s="16">
        <f t="shared" si="115"/>
        <v>0</v>
      </c>
      <c r="M670" s="14"/>
      <c r="N670" s="2" t="s">
        <v>1035</v>
      </c>
      <c r="O670" s="2" t="s">
        <v>53</v>
      </c>
      <c r="P670" s="2" t="s">
        <v>53</v>
      </c>
      <c r="Q670" s="2" t="s">
        <v>1028</v>
      </c>
      <c r="R670" s="2" t="s">
        <v>61</v>
      </c>
      <c r="S670" s="2" t="s">
        <v>62</v>
      </c>
      <c r="T670" s="2" t="s">
        <v>62</v>
      </c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2" t="s">
        <v>53</v>
      </c>
      <c r="AS670" s="2" t="s">
        <v>53</v>
      </c>
      <c r="AT670" s="3"/>
      <c r="AU670" s="2" t="s">
        <v>1036</v>
      </c>
      <c r="AV670" s="3">
        <v>662</v>
      </c>
    </row>
    <row r="671" spans="1:48" ht="30" customHeight="1" x14ac:dyDescent="0.3">
      <c r="A671" s="14" t="s">
        <v>267</v>
      </c>
      <c r="B671" s="14" t="s">
        <v>268</v>
      </c>
      <c r="C671" s="14" t="s">
        <v>59</v>
      </c>
      <c r="D671" s="15">
        <v>18.3</v>
      </c>
      <c r="E671" s="16"/>
      <c r="F671" s="16">
        <f t="shared" si="111"/>
        <v>0</v>
      </c>
      <c r="G671" s="16"/>
      <c r="H671" s="16">
        <f t="shared" si="112"/>
        <v>0</v>
      </c>
      <c r="I671" s="16"/>
      <c r="J671" s="16">
        <f t="shared" si="113"/>
        <v>0</v>
      </c>
      <c r="K671" s="16">
        <f t="shared" si="114"/>
        <v>0</v>
      </c>
      <c r="L671" s="16">
        <f t="shared" si="115"/>
        <v>0</v>
      </c>
      <c r="M671" s="14"/>
      <c r="N671" s="2" t="s">
        <v>269</v>
      </c>
      <c r="O671" s="2" t="s">
        <v>53</v>
      </c>
      <c r="P671" s="2" t="s">
        <v>53</v>
      </c>
      <c r="Q671" s="2" t="s">
        <v>1028</v>
      </c>
      <c r="R671" s="2" t="s">
        <v>61</v>
      </c>
      <c r="S671" s="2" t="s">
        <v>62</v>
      </c>
      <c r="T671" s="2" t="s">
        <v>62</v>
      </c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2" t="s">
        <v>53</v>
      </c>
      <c r="AS671" s="2" t="s">
        <v>53</v>
      </c>
      <c r="AT671" s="3"/>
      <c r="AU671" s="2" t="s">
        <v>1037</v>
      </c>
      <c r="AV671" s="3">
        <v>664</v>
      </c>
    </row>
    <row r="672" spans="1:48" ht="30" customHeight="1" x14ac:dyDescent="0.3">
      <c r="A672" s="14" t="s">
        <v>1038</v>
      </c>
      <c r="B672" s="14" t="s">
        <v>272</v>
      </c>
      <c r="C672" s="14" t="s">
        <v>59</v>
      </c>
      <c r="D672" s="15">
        <v>18.3</v>
      </c>
      <c r="E672" s="16"/>
      <c r="F672" s="16">
        <f t="shared" si="111"/>
        <v>0</v>
      </c>
      <c r="G672" s="16"/>
      <c r="H672" s="16">
        <f t="shared" si="112"/>
        <v>0</v>
      </c>
      <c r="I672" s="16"/>
      <c r="J672" s="16">
        <f t="shared" si="113"/>
        <v>0</v>
      </c>
      <c r="K672" s="16">
        <f t="shared" si="114"/>
        <v>0</v>
      </c>
      <c r="L672" s="16">
        <f t="shared" si="115"/>
        <v>0</v>
      </c>
      <c r="M672" s="14"/>
      <c r="N672" s="2" t="s">
        <v>1039</v>
      </c>
      <c r="O672" s="2" t="s">
        <v>53</v>
      </c>
      <c r="P672" s="2" t="s">
        <v>53</v>
      </c>
      <c r="Q672" s="2" t="s">
        <v>1028</v>
      </c>
      <c r="R672" s="2" t="s">
        <v>61</v>
      </c>
      <c r="S672" s="2" t="s">
        <v>62</v>
      </c>
      <c r="T672" s="2" t="s">
        <v>62</v>
      </c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2" t="s">
        <v>53</v>
      </c>
      <c r="AS672" s="2" t="s">
        <v>53</v>
      </c>
      <c r="AT672" s="3"/>
      <c r="AU672" s="2" t="s">
        <v>1040</v>
      </c>
      <c r="AV672" s="3">
        <v>663</v>
      </c>
    </row>
    <row r="673" spans="1:48" ht="30" customHeight="1" x14ac:dyDescent="0.3">
      <c r="A673" s="14" t="s">
        <v>1041</v>
      </c>
      <c r="B673" s="14" t="s">
        <v>1042</v>
      </c>
      <c r="C673" s="14" t="s">
        <v>176</v>
      </c>
      <c r="D673" s="15">
        <v>1</v>
      </c>
      <c r="E673" s="16"/>
      <c r="F673" s="16">
        <f t="shared" si="111"/>
        <v>0</v>
      </c>
      <c r="G673" s="16"/>
      <c r="H673" s="16">
        <f t="shared" si="112"/>
        <v>0</v>
      </c>
      <c r="I673" s="16"/>
      <c r="J673" s="16">
        <f t="shared" si="113"/>
        <v>0</v>
      </c>
      <c r="K673" s="16">
        <f t="shared" si="114"/>
        <v>0</v>
      </c>
      <c r="L673" s="16">
        <f t="shared" si="115"/>
        <v>0</v>
      </c>
      <c r="M673" s="14"/>
      <c r="N673" s="2" t="s">
        <v>1043</v>
      </c>
      <c r="O673" s="2" t="s">
        <v>53</v>
      </c>
      <c r="P673" s="2" t="s">
        <v>53</v>
      </c>
      <c r="Q673" s="2" t="s">
        <v>1028</v>
      </c>
      <c r="R673" s="2" t="s">
        <v>61</v>
      </c>
      <c r="S673" s="2" t="s">
        <v>62</v>
      </c>
      <c r="T673" s="2" t="s">
        <v>62</v>
      </c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2" t="s">
        <v>53</v>
      </c>
      <c r="AS673" s="2" t="s">
        <v>53</v>
      </c>
      <c r="AT673" s="3"/>
      <c r="AU673" s="2" t="s">
        <v>1044</v>
      </c>
      <c r="AV673" s="3">
        <v>679</v>
      </c>
    </row>
    <row r="674" spans="1:48" ht="30" customHeight="1" x14ac:dyDescent="0.3">
      <c r="A674" s="14" t="s">
        <v>295</v>
      </c>
      <c r="B674" s="14" t="s">
        <v>53</v>
      </c>
      <c r="C674" s="14" t="s">
        <v>53</v>
      </c>
      <c r="D674" s="15"/>
      <c r="E674" s="16"/>
      <c r="F674" s="16">
        <f t="shared" si="111"/>
        <v>0</v>
      </c>
      <c r="G674" s="16"/>
      <c r="H674" s="16">
        <f t="shared" si="112"/>
        <v>0</v>
      </c>
      <c r="I674" s="16"/>
      <c r="J674" s="16">
        <f t="shared" si="113"/>
        <v>0</v>
      </c>
      <c r="K674" s="16">
        <f t="shared" si="114"/>
        <v>0</v>
      </c>
      <c r="L674" s="16">
        <f t="shared" si="115"/>
        <v>0</v>
      </c>
      <c r="M674" s="14"/>
      <c r="N674" s="2" t="s">
        <v>53</v>
      </c>
      <c r="O674" s="2" t="s">
        <v>53</v>
      </c>
      <c r="P674" s="2" t="s">
        <v>53</v>
      </c>
      <c r="Q674" s="2" t="s">
        <v>1028</v>
      </c>
      <c r="R674" s="2" t="s">
        <v>62</v>
      </c>
      <c r="S674" s="2" t="s">
        <v>62</v>
      </c>
      <c r="T674" s="2" t="s">
        <v>62</v>
      </c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2" t="s">
        <v>53</v>
      </c>
      <c r="AS674" s="2" t="s">
        <v>53</v>
      </c>
      <c r="AT674" s="3"/>
      <c r="AU674" s="2" t="s">
        <v>1028</v>
      </c>
      <c r="AV674" s="3">
        <v>667</v>
      </c>
    </row>
    <row r="675" spans="1:48" ht="30" customHeight="1" x14ac:dyDescent="0.3">
      <c r="A675" s="14" t="s">
        <v>158</v>
      </c>
      <c r="B675" s="14" t="s">
        <v>1045</v>
      </c>
      <c r="C675" s="14" t="s">
        <v>59</v>
      </c>
      <c r="D675" s="15">
        <v>60.5</v>
      </c>
      <c r="E675" s="16"/>
      <c r="F675" s="16">
        <f t="shared" si="111"/>
        <v>0</v>
      </c>
      <c r="G675" s="16"/>
      <c r="H675" s="16">
        <f t="shared" si="112"/>
        <v>0</v>
      </c>
      <c r="I675" s="16"/>
      <c r="J675" s="16">
        <f t="shared" si="113"/>
        <v>0</v>
      </c>
      <c r="K675" s="16">
        <f t="shared" si="114"/>
        <v>0</v>
      </c>
      <c r="L675" s="16">
        <f t="shared" si="115"/>
        <v>0</v>
      </c>
      <c r="M675" s="14"/>
      <c r="N675" s="2" t="s">
        <v>1046</v>
      </c>
      <c r="O675" s="2" t="s">
        <v>53</v>
      </c>
      <c r="P675" s="2" t="s">
        <v>53</v>
      </c>
      <c r="Q675" s="2" t="s">
        <v>1028</v>
      </c>
      <c r="R675" s="2" t="s">
        <v>61</v>
      </c>
      <c r="S675" s="2" t="s">
        <v>62</v>
      </c>
      <c r="T675" s="2" t="s">
        <v>62</v>
      </c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2" t="s">
        <v>53</v>
      </c>
      <c r="AS675" s="2" t="s">
        <v>53</v>
      </c>
      <c r="AT675" s="3"/>
      <c r="AU675" s="2" t="s">
        <v>1047</v>
      </c>
      <c r="AV675" s="3">
        <v>715</v>
      </c>
    </row>
    <row r="676" spans="1:48" ht="30" customHeight="1" x14ac:dyDescent="0.3">
      <c r="A676" s="14" t="s">
        <v>1030</v>
      </c>
      <c r="B676" s="14" t="s">
        <v>1048</v>
      </c>
      <c r="C676" s="14" t="s">
        <v>59</v>
      </c>
      <c r="D676" s="15">
        <v>26.5</v>
      </c>
      <c r="E676" s="16"/>
      <c r="F676" s="16">
        <f t="shared" si="111"/>
        <v>0</v>
      </c>
      <c r="G676" s="16"/>
      <c r="H676" s="16">
        <f t="shared" si="112"/>
        <v>0</v>
      </c>
      <c r="I676" s="16"/>
      <c r="J676" s="16">
        <f t="shared" si="113"/>
        <v>0</v>
      </c>
      <c r="K676" s="16">
        <f t="shared" si="114"/>
        <v>0</v>
      </c>
      <c r="L676" s="16">
        <f t="shared" si="115"/>
        <v>0</v>
      </c>
      <c r="M676" s="14"/>
      <c r="N676" s="2" t="s">
        <v>1049</v>
      </c>
      <c r="O676" s="2" t="s">
        <v>53</v>
      </c>
      <c r="P676" s="2" t="s">
        <v>53</v>
      </c>
      <c r="Q676" s="2" t="s">
        <v>1028</v>
      </c>
      <c r="R676" s="2" t="s">
        <v>61</v>
      </c>
      <c r="S676" s="2" t="s">
        <v>62</v>
      </c>
      <c r="T676" s="2" t="s">
        <v>62</v>
      </c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2" t="s">
        <v>53</v>
      </c>
      <c r="AS676" s="2" t="s">
        <v>53</v>
      </c>
      <c r="AT676" s="3"/>
      <c r="AU676" s="2" t="s">
        <v>1050</v>
      </c>
      <c r="AV676" s="3">
        <v>668</v>
      </c>
    </row>
    <row r="677" spans="1:48" ht="30" customHeight="1" x14ac:dyDescent="0.3">
      <c r="A677" s="14" t="s">
        <v>1034</v>
      </c>
      <c r="B677" s="14" t="s">
        <v>1048</v>
      </c>
      <c r="C677" s="14" t="s">
        <v>59</v>
      </c>
      <c r="D677" s="15">
        <v>26.5</v>
      </c>
      <c r="E677" s="16"/>
      <c r="F677" s="16">
        <f t="shared" si="111"/>
        <v>0</v>
      </c>
      <c r="G677" s="16"/>
      <c r="H677" s="16">
        <f t="shared" si="112"/>
        <v>0</v>
      </c>
      <c r="I677" s="16"/>
      <c r="J677" s="16">
        <f t="shared" si="113"/>
        <v>0</v>
      </c>
      <c r="K677" s="16">
        <f t="shared" si="114"/>
        <v>0</v>
      </c>
      <c r="L677" s="16">
        <f t="shared" si="115"/>
        <v>0</v>
      </c>
      <c r="M677" s="14"/>
      <c r="N677" s="2" t="s">
        <v>1051</v>
      </c>
      <c r="O677" s="2" t="s">
        <v>53</v>
      </c>
      <c r="P677" s="2" t="s">
        <v>53</v>
      </c>
      <c r="Q677" s="2" t="s">
        <v>1028</v>
      </c>
      <c r="R677" s="2" t="s">
        <v>61</v>
      </c>
      <c r="S677" s="2" t="s">
        <v>62</v>
      </c>
      <c r="T677" s="2" t="s">
        <v>62</v>
      </c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2" t="s">
        <v>53</v>
      </c>
      <c r="AS677" s="2" t="s">
        <v>53</v>
      </c>
      <c r="AT677" s="3"/>
      <c r="AU677" s="2" t="s">
        <v>1052</v>
      </c>
      <c r="AV677" s="3">
        <v>669</v>
      </c>
    </row>
    <row r="678" spans="1:48" ht="30" customHeight="1" x14ac:dyDescent="0.3">
      <c r="A678" s="14" t="s">
        <v>212</v>
      </c>
      <c r="B678" s="14" t="s">
        <v>213</v>
      </c>
      <c r="C678" s="14" t="s">
        <v>59</v>
      </c>
      <c r="D678" s="15">
        <v>60.5</v>
      </c>
      <c r="E678" s="16"/>
      <c r="F678" s="16">
        <f t="shared" si="111"/>
        <v>0</v>
      </c>
      <c r="G678" s="16"/>
      <c r="H678" s="16">
        <f t="shared" si="112"/>
        <v>0</v>
      </c>
      <c r="I678" s="16"/>
      <c r="J678" s="16">
        <f t="shared" si="113"/>
        <v>0</v>
      </c>
      <c r="K678" s="16">
        <f t="shared" si="114"/>
        <v>0</v>
      </c>
      <c r="L678" s="16">
        <f t="shared" si="115"/>
        <v>0</v>
      </c>
      <c r="M678" s="14"/>
      <c r="N678" s="2" t="s">
        <v>214</v>
      </c>
      <c r="O678" s="2" t="s">
        <v>53</v>
      </c>
      <c r="P678" s="2" t="s">
        <v>53</v>
      </c>
      <c r="Q678" s="2" t="s">
        <v>1028</v>
      </c>
      <c r="R678" s="2" t="s">
        <v>61</v>
      </c>
      <c r="S678" s="2" t="s">
        <v>62</v>
      </c>
      <c r="T678" s="2" t="s">
        <v>62</v>
      </c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2" t="s">
        <v>53</v>
      </c>
      <c r="AS678" s="2" t="s">
        <v>53</v>
      </c>
      <c r="AT678" s="3"/>
      <c r="AU678" s="2" t="s">
        <v>1053</v>
      </c>
      <c r="AV678" s="3">
        <v>670</v>
      </c>
    </row>
    <row r="679" spans="1:48" ht="30" customHeight="1" x14ac:dyDescent="0.3">
      <c r="A679" s="14" t="s">
        <v>267</v>
      </c>
      <c r="B679" s="14" t="s">
        <v>446</v>
      </c>
      <c r="C679" s="14" t="s">
        <v>59</v>
      </c>
      <c r="D679" s="15">
        <v>60.5</v>
      </c>
      <c r="E679" s="16"/>
      <c r="F679" s="16">
        <f t="shared" si="111"/>
        <v>0</v>
      </c>
      <c r="G679" s="16"/>
      <c r="H679" s="16">
        <f t="shared" si="112"/>
        <v>0</v>
      </c>
      <c r="I679" s="16"/>
      <c r="J679" s="16">
        <f t="shared" si="113"/>
        <v>0</v>
      </c>
      <c r="K679" s="16">
        <f t="shared" si="114"/>
        <v>0</v>
      </c>
      <c r="L679" s="16">
        <f t="shared" si="115"/>
        <v>0</v>
      </c>
      <c r="M679" s="14"/>
      <c r="N679" s="2" t="s">
        <v>447</v>
      </c>
      <c r="O679" s="2" t="s">
        <v>53</v>
      </c>
      <c r="P679" s="2" t="s">
        <v>53</v>
      </c>
      <c r="Q679" s="2" t="s">
        <v>1028</v>
      </c>
      <c r="R679" s="2" t="s">
        <v>61</v>
      </c>
      <c r="S679" s="2" t="s">
        <v>62</v>
      </c>
      <c r="T679" s="2" t="s">
        <v>62</v>
      </c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2" t="s">
        <v>53</v>
      </c>
      <c r="AS679" s="2" t="s">
        <v>53</v>
      </c>
      <c r="AT679" s="3"/>
      <c r="AU679" s="2" t="s">
        <v>1054</v>
      </c>
      <c r="AV679" s="3">
        <v>673</v>
      </c>
    </row>
    <row r="680" spans="1:48" ht="30" customHeight="1" x14ac:dyDescent="0.3">
      <c r="A680" s="14" t="s">
        <v>1055</v>
      </c>
      <c r="B680" s="14" t="s">
        <v>272</v>
      </c>
      <c r="C680" s="14" t="s">
        <v>59</v>
      </c>
      <c r="D680" s="15">
        <v>60.5</v>
      </c>
      <c r="E680" s="16"/>
      <c r="F680" s="16">
        <f t="shared" si="111"/>
        <v>0</v>
      </c>
      <c r="G680" s="16"/>
      <c r="H680" s="16">
        <f t="shared" si="112"/>
        <v>0</v>
      </c>
      <c r="I680" s="16"/>
      <c r="J680" s="16">
        <f t="shared" si="113"/>
        <v>0</v>
      </c>
      <c r="K680" s="16">
        <f t="shared" si="114"/>
        <v>0</v>
      </c>
      <c r="L680" s="16">
        <f t="shared" si="115"/>
        <v>0</v>
      </c>
      <c r="M680" s="14"/>
      <c r="N680" s="2" t="s">
        <v>1056</v>
      </c>
      <c r="O680" s="2" t="s">
        <v>53</v>
      </c>
      <c r="P680" s="2" t="s">
        <v>53</v>
      </c>
      <c r="Q680" s="2" t="s">
        <v>1028</v>
      </c>
      <c r="R680" s="2" t="s">
        <v>61</v>
      </c>
      <c r="S680" s="2" t="s">
        <v>62</v>
      </c>
      <c r="T680" s="2" t="s">
        <v>62</v>
      </c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2" t="s">
        <v>53</v>
      </c>
      <c r="AS680" s="2" t="s">
        <v>53</v>
      </c>
      <c r="AT680" s="3"/>
      <c r="AU680" s="2" t="s">
        <v>1057</v>
      </c>
      <c r="AV680" s="3">
        <v>672</v>
      </c>
    </row>
    <row r="681" spans="1:48" ht="30" customHeight="1" x14ac:dyDescent="0.3">
      <c r="A681" s="14" t="s">
        <v>453</v>
      </c>
      <c r="B681" s="14" t="s">
        <v>454</v>
      </c>
      <c r="C681" s="14" t="s">
        <v>176</v>
      </c>
      <c r="D681" s="15">
        <v>8.4</v>
      </c>
      <c r="E681" s="16"/>
      <c r="F681" s="16">
        <f t="shared" si="111"/>
        <v>0</v>
      </c>
      <c r="G681" s="16"/>
      <c r="H681" s="16">
        <f t="shared" si="112"/>
        <v>0</v>
      </c>
      <c r="I681" s="16"/>
      <c r="J681" s="16">
        <f t="shared" si="113"/>
        <v>0</v>
      </c>
      <c r="K681" s="16">
        <f t="shared" si="114"/>
        <v>0</v>
      </c>
      <c r="L681" s="16">
        <f t="shared" si="115"/>
        <v>0</v>
      </c>
      <c r="M681" s="14"/>
      <c r="N681" s="2" t="s">
        <v>455</v>
      </c>
      <c r="O681" s="2" t="s">
        <v>53</v>
      </c>
      <c r="P681" s="2" t="s">
        <v>53</v>
      </c>
      <c r="Q681" s="2" t="s">
        <v>1028</v>
      </c>
      <c r="R681" s="2" t="s">
        <v>61</v>
      </c>
      <c r="S681" s="2" t="s">
        <v>62</v>
      </c>
      <c r="T681" s="2" t="s">
        <v>62</v>
      </c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2" t="s">
        <v>53</v>
      </c>
      <c r="AS681" s="2" t="s">
        <v>53</v>
      </c>
      <c r="AT681" s="3"/>
      <c r="AU681" s="2" t="s">
        <v>1058</v>
      </c>
      <c r="AV681" s="3">
        <v>674</v>
      </c>
    </row>
    <row r="682" spans="1:48" ht="30" customHeight="1" x14ac:dyDescent="0.3">
      <c r="A682" s="14" t="s">
        <v>1059</v>
      </c>
      <c r="B682" s="14" t="s">
        <v>53</v>
      </c>
      <c r="C682" s="14" t="s">
        <v>59</v>
      </c>
      <c r="D682" s="15">
        <v>17</v>
      </c>
      <c r="E682" s="16"/>
      <c r="F682" s="16">
        <f t="shared" si="111"/>
        <v>0</v>
      </c>
      <c r="G682" s="16"/>
      <c r="H682" s="16">
        <f t="shared" si="112"/>
        <v>0</v>
      </c>
      <c r="I682" s="16"/>
      <c r="J682" s="16">
        <f t="shared" si="113"/>
        <v>0</v>
      </c>
      <c r="K682" s="16">
        <f t="shared" si="114"/>
        <v>0</v>
      </c>
      <c r="L682" s="16">
        <f t="shared" si="115"/>
        <v>0</v>
      </c>
      <c r="M682" s="14"/>
      <c r="N682" s="2" t="s">
        <v>1060</v>
      </c>
      <c r="O682" s="2" t="s">
        <v>53</v>
      </c>
      <c r="P682" s="2" t="s">
        <v>53</v>
      </c>
      <c r="Q682" s="2" t="s">
        <v>1028</v>
      </c>
      <c r="R682" s="2" t="s">
        <v>61</v>
      </c>
      <c r="S682" s="2" t="s">
        <v>62</v>
      </c>
      <c r="T682" s="2" t="s">
        <v>62</v>
      </c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2" t="s">
        <v>53</v>
      </c>
      <c r="AS682" s="2" t="s">
        <v>53</v>
      </c>
      <c r="AT682" s="3"/>
      <c r="AU682" s="2" t="s">
        <v>1061</v>
      </c>
      <c r="AV682" s="3">
        <v>675</v>
      </c>
    </row>
    <row r="683" spans="1:48" ht="30" customHeight="1" x14ac:dyDescent="0.3">
      <c r="A683" s="14" t="s">
        <v>1062</v>
      </c>
      <c r="B683" s="14" t="s">
        <v>53</v>
      </c>
      <c r="C683" s="14" t="s">
        <v>53</v>
      </c>
      <c r="D683" s="15"/>
      <c r="E683" s="16"/>
      <c r="F683" s="16">
        <f t="shared" si="111"/>
        <v>0</v>
      </c>
      <c r="G683" s="16"/>
      <c r="H683" s="16">
        <f t="shared" si="112"/>
        <v>0</v>
      </c>
      <c r="I683" s="16"/>
      <c r="J683" s="16">
        <f t="shared" si="113"/>
        <v>0</v>
      </c>
      <c r="K683" s="16">
        <f t="shared" si="114"/>
        <v>0</v>
      </c>
      <c r="L683" s="16">
        <f t="shared" si="115"/>
        <v>0</v>
      </c>
      <c r="M683" s="14"/>
      <c r="N683" s="2" t="s">
        <v>53</v>
      </c>
      <c r="O683" s="2" t="s">
        <v>53</v>
      </c>
      <c r="P683" s="2" t="s">
        <v>53</v>
      </c>
      <c r="Q683" s="2" t="s">
        <v>1028</v>
      </c>
      <c r="R683" s="2" t="s">
        <v>62</v>
      </c>
      <c r="S683" s="2" t="s">
        <v>62</v>
      </c>
      <c r="T683" s="2" t="s">
        <v>62</v>
      </c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2" t="s">
        <v>53</v>
      </c>
      <c r="AS683" s="2" t="s">
        <v>53</v>
      </c>
      <c r="AT683" s="3"/>
      <c r="AU683" s="2" t="s">
        <v>1028</v>
      </c>
      <c r="AV683" s="3">
        <v>686</v>
      </c>
    </row>
    <row r="684" spans="1:48" ht="30" customHeight="1" x14ac:dyDescent="0.3">
      <c r="A684" s="14" t="s">
        <v>299</v>
      </c>
      <c r="B684" s="14" t="s">
        <v>1063</v>
      </c>
      <c r="C684" s="14" t="s">
        <v>59</v>
      </c>
      <c r="D684" s="15">
        <v>6.8</v>
      </c>
      <c r="E684" s="16"/>
      <c r="F684" s="16">
        <f t="shared" si="111"/>
        <v>0</v>
      </c>
      <c r="G684" s="16"/>
      <c r="H684" s="16">
        <f t="shared" si="112"/>
        <v>0</v>
      </c>
      <c r="I684" s="16"/>
      <c r="J684" s="16">
        <f t="shared" si="113"/>
        <v>0</v>
      </c>
      <c r="K684" s="16">
        <f t="shared" si="114"/>
        <v>0</v>
      </c>
      <c r="L684" s="16">
        <f t="shared" si="115"/>
        <v>0</v>
      </c>
      <c r="M684" s="14"/>
      <c r="N684" s="2" t="s">
        <v>1064</v>
      </c>
      <c r="O684" s="2" t="s">
        <v>53</v>
      </c>
      <c r="P684" s="2" t="s">
        <v>53</v>
      </c>
      <c r="Q684" s="2" t="s">
        <v>1028</v>
      </c>
      <c r="R684" s="2" t="s">
        <v>61</v>
      </c>
      <c r="S684" s="2" t="s">
        <v>62</v>
      </c>
      <c r="T684" s="2" t="s">
        <v>62</v>
      </c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2" t="s">
        <v>53</v>
      </c>
      <c r="AS684" s="2" t="s">
        <v>53</v>
      </c>
      <c r="AT684" s="3"/>
      <c r="AU684" s="2" t="s">
        <v>1065</v>
      </c>
      <c r="AV684" s="3">
        <v>676</v>
      </c>
    </row>
    <row r="685" spans="1:48" ht="30" customHeight="1" x14ac:dyDescent="0.3">
      <c r="A685" s="14" t="s">
        <v>1066</v>
      </c>
      <c r="B685" s="14" t="s">
        <v>252</v>
      </c>
      <c r="C685" s="14" t="s">
        <v>59</v>
      </c>
      <c r="D685" s="15">
        <v>8.9</v>
      </c>
      <c r="E685" s="16"/>
      <c r="F685" s="16">
        <f t="shared" si="111"/>
        <v>0</v>
      </c>
      <c r="G685" s="16"/>
      <c r="H685" s="16">
        <f t="shared" si="112"/>
        <v>0</v>
      </c>
      <c r="I685" s="16"/>
      <c r="J685" s="16">
        <f t="shared" si="113"/>
        <v>0</v>
      </c>
      <c r="K685" s="16">
        <f t="shared" si="114"/>
        <v>0</v>
      </c>
      <c r="L685" s="16">
        <f t="shared" si="115"/>
        <v>0</v>
      </c>
      <c r="M685" s="14"/>
      <c r="N685" s="2" t="s">
        <v>1067</v>
      </c>
      <c r="O685" s="2" t="s">
        <v>53</v>
      </c>
      <c r="P685" s="2" t="s">
        <v>53</v>
      </c>
      <c r="Q685" s="2" t="s">
        <v>1028</v>
      </c>
      <c r="R685" s="2" t="s">
        <v>61</v>
      </c>
      <c r="S685" s="2" t="s">
        <v>62</v>
      </c>
      <c r="T685" s="2" t="s">
        <v>62</v>
      </c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2" t="s">
        <v>53</v>
      </c>
      <c r="AS685" s="2" t="s">
        <v>53</v>
      </c>
      <c r="AT685" s="3"/>
      <c r="AU685" s="2" t="s">
        <v>1068</v>
      </c>
      <c r="AV685" s="3">
        <v>677</v>
      </c>
    </row>
    <row r="686" spans="1:48" ht="30" customHeight="1" x14ac:dyDescent="0.3">
      <c r="A686" s="14" t="s">
        <v>1069</v>
      </c>
      <c r="B686" s="14" t="s">
        <v>1070</v>
      </c>
      <c r="C686" s="14" t="s">
        <v>176</v>
      </c>
      <c r="D686" s="15">
        <v>3.6</v>
      </c>
      <c r="E686" s="16"/>
      <c r="F686" s="16">
        <f t="shared" si="111"/>
        <v>0</v>
      </c>
      <c r="G686" s="16"/>
      <c r="H686" s="16">
        <f t="shared" si="112"/>
        <v>0</v>
      </c>
      <c r="I686" s="16"/>
      <c r="J686" s="16">
        <f t="shared" si="113"/>
        <v>0</v>
      </c>
      <c r="K686" s="16">
        <f t="shared" si="114"/>
        <v>0</v>
      </c>
      <c r="L686" s="16">
        <f t="shared" si="115"/>
        <v>0</v>
      </c>
      <c r="M686" s="14"/>
      <c r="N686" s="2" t="s">
        <v>1071</v>
      </c>
      <c r="O686" s="2" t="s">
        <v>53</v>
      </c>
      <c r="P686" s="2" t="s">
        <v>53</v>
      </c>
      <c r="Q686" s="2" t="s">
        <v>1028</v>
      </c>
      <c r="R686" s="2" t="s">
        <v>61</v>
      </c>
      <c r="S686" s="2" t="s">
        <v>62</v>
      </c>
      <c r="T686" s="2" t="s">
        <v>62</v>
      </c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2" t="s">
        <v>53</v>
      </c>
      <c r="AS686" s="2" t="s">
        <v>53</v>
      </c>
      <c r="AT686" s="3"/>
      <c r="AU686" s="2" t="s">
        <v>1072</v>
      </c>
      <c r="AV686" s="3">
        <v>678</v>
      </c>
    </row>
    <row r="687" spans="1:48" ht="30" customHeight="1" x14ac:dyDescent="0.3">
      <c r="A687" s="14" t="s">
        <v>1069</v>
      </c>
      <c r="B687" s="14" t="s">
        <v>1073</v>
      </c>
      <c r="C687" s="14" t="s">
        <v>176</v>
      </c>
      <c r="D687" s="15">
        <v>1.7</v>
      </c>
      <c r="E687" s="16"/>
      <c r="F687" s="16">
        <f t="shared" si="111"/>
        <v>0</v>
      </c>
      <c r="G687" s="16"/>
      <c r="H687" s="16">
        <f t="shared" si="112"/>
        <v>0</v>
      </c>
      <c r="I687" s="16"/>
      <c r="J687" s="16">
        <f t="shared" si="113"/>
        <v>0</v>
      </c>
      <c r="K687" s="16">
        <f t="shared" si="114"/>
        <v>0</v>
      </c>
      <c r="L687" s="16">
        <f t="shared" si="115"/>
        <v>0</v>
      </c>
      <c r="M687" s="14"/>
      <c r="N687" s="2" t="s">
        <v>1074</v>
      </c>
      <c r="O687" s="2" t="s">
        <v>53</v>
      </c>
      <c r="P687" s="2" t="s">
        <v>53</v>
      </c>
      <c r="Q687" s="2" t="s">
        <v>1028</v>
      </c>
      <c r="R687" s="2" t="s">
        <v>61</v>
      </c>
      <c r="S687" s="2" t="s">
        <v>62</v>
      </c>
      <c r="T687" s="2" t="s">
        <v>62</v>
      </c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2" t="s">
        <v>53</v>
      </c>
      <c r="AS687" s="2" t="s">
        <v>53</v>
      </c>
      <c r="AT687" s="3"/>
      <c r="AU687" s="2" t="s">
        <v>1075</v>
      </c>
      <c r="AV687" s="3">
        <v>680</v>
      </c>
    </row>
    <row r="688" spans="1:48" ht="30" customHeight="1" x14ac:dyDescent="0.3">
      <c r="A688" s="14" t="s">
        <v>587</v>
      </c>
      <c r="B688" s="14" t="s">
        <v>622</v>
      </c>
      <c r="C688" s="14" t="s">
        <v>176</v>
      </c>
      <c r="D688" s="15">
        <v>14.8</v>
      </c>
      <c r="E688" s="16"/>
      <c r="F688" s="16">
        <f t="shared" si="111"/>
        <v>0</v>
      </c>
      <c r="G688" s="16"/>
      <c r="H688" s="16">
        <f t="shared" si="112"/>
        <v>0</v>
      </c>
      <c r="I688" s="16"/>
      <c r="J688" s="16">
        <f t="shared" si="113"/>
        <v>0</v>
      </c>
      <c r="K688" s="16">
        <f t="shared" si="114"/>
        <v>0</v>
      </c>
      <c r="L688" s="16">
        <f t="shared" si="115"/>
        <v>0</v>
      </c>
      <c r="M688" s="14"/>
      <c r="N688" s="2" t="s">
        <v>623</v>
      </c>
      <c r="O688" s="2" t="s">
        <v>53</v>
      </c>
      <c r="P688" s="2" t="s">
        <v>53</v>
      </c>
      <c r="Q688" s="2" t="s">
        <v>1028</v>
      </c>
      <c r="R688" s="2" t="s">
        <v>61</v>
      </c>
      <c r="S688" s="2" t="s">
        <v>62</v>
      </c>
      <c r="T688" s="2" t="s">
        <v>62</v>
      </c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2" t="s">
        <v>53</v>
      </c>
      <c r="AS688" s="2" t="s">
        <v>53</v>
      </c>
      <c r="AT688" s="3"/>
      <c r="AU688" s="2" t="s">
        <v>1076</v>
      </c>
      <c r="AV688" s="3">
        <v>681</v>
      </c>
    </row>
    <row r="689" spans="1:48" ht="30" customHeight="1" x14ac:dyDescent="0.3">
      <c r="A689" s="14" t="s">
        <v>873</v>
      </c>
      <c r="B689" s="14" t="s">
        <v>580</v>
      </c>
      <c r="C689" s="14" t="s">
        <v>59</v>
      </c>
      <c r="D689" s="15">
        <v>5.5</v>
      </c>
      <c r="E689" s="16"/>
      <c r="F689" s="16">
        <f t="shared" si="111"/>
        <v>0</v>
      </c>
      <c r="G689" s="16"/>
      <c r="H689" s="16">
        <f t="shared" si="112"/>
        <v>0</v>
      </c>
      <c r="I689" s="16"/>
      <c r="J689" s="16">
        <f t="shared" si="113"/>
        <v>0</v>
      </c>
      <c r="K689" s="16">
        <f t="shared" si="114"/>
        <v>0</v>
      </c>
      <c r="L689" s="16">
        <f t="shared" si="115"/>
        <v>0</v>
      </c>
      <c r="M689" s="14"/>
      <c r="N689" s="2" t="s">
        <v>874</v>
      </c>
      <c r="O689" s="2" t="s">
        <v>53</v>
      </c>
      <c r="P689" s="2" t="s">
        <v>53</v>
      </c>
      <c r="Q689" s="2" t="s">
        <v>1028</v>
      </c>
      <c r="R689" s="2" t="s">
        <v>61</v>
      </c>
      <c r="S689" s="2" t="s">
        <v>62</v>
      </c>
      <c r="T689" s="2" t="s">
        <v>62</v>
      </c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2" t="s">
        <v>53</v>
      </c>
      <c r="AS689" s="2" t="s">
        <v>53</v>
      </c>
      <c r="AT689" s="3"/>
      <c r="AU689" s="2" t="s">
        <v>1077</v>
      </c>
      <c r="AV689" s="3">
        <v>682</v>
      </c>
    </row>
    <row r="690" spans="1:48" ht="30" customHeight="1" x14ac:dyDescent="0.3">
      <c r="A690" s="14" t="s">
        <v>465</v>
      </c>
      <c r="B690" s="14" t="s">
        <v>53</v>
      </c>
      <c r="C690" s="14" t="s">
        <v>53</v>
      </c>
      <c r="D690" s="15"/>
      <c r="E690" s="16"/>
      <c r="F690" s="16">
        <f t="shared" si="111"/>
        <v>0</v>
      </c>
      <c r="G690" s="16"/>
      <c r="H690" s="16">
        <f t="shared" si="112"/>
        <v>0</v>
      </c>
      <c r="I690" s="16"/>
      <c r="J690" s="16">
        <f t="shared" si="113"/>
        <v>0</v>
      </c>
      <c r="K690" s="16">
        <f t="shared" si="114"/>
        <v>0</v>
      </c>
      <c r="L690" s="16">
        <f t="shared" si="115"/>
        <v>0</v>
      </c>
      <c r="M690" s="14"/>
      <c r="N690" s="2" t="s">
        <v>53</v>
      </c>
      <c r="O690" s="2" t="s">
        <v>53</v>
      </c>
      <c r="P690" s="2" t="s">
        <v>53</v>
      </c>
      <c r="Q690" s="2" t="s">
        <v>1028</v>
      </c>
      <c r="R690" s="2" t="s">
        <v>62</v>
      </c>
      <c r="S690" s="2" t="s">
        <v>62</v>
      </c>
      <c r="T690" s="2" t="s">
        <v>62</v>
      </c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2" t="s">
        <v>53</v>
      </c>
      <c r="AS690" s="2" t="s">
        <v>53</v>
      </c>
      <c r="AT690" s="3"/>
      <c r="AU690" s="2" t="s">
        <v>1028</v>
      </c>
      <c r="AV690" s="3">
        <v>687</v>
      </c>
    </row>
    <row r="691" spans="1:48" ht="30" customHeight="1" x14ac:dyDescent="0.3">
      <c r="A691" s="14" t="s">
        <v>475</v>
      </c>
      <c r="B691" s="14" t="s">
        <v>476</v>
      </c>
      <c r="C691" s="14" t="s">
        <v>59</v>
      </c>
      <c r="D691" s="15">
        <v>18.3</v>
      </c>
      <c r="E691" s="16"/>
      <c r="F691" s="16">
        <f t="shared" si="111"/>
        <v>0</v>
      </c>
      <c r="G691" s="16"/>
      <c r="H691" s="16">
        <f t="shared" si="112"/>
        <v>0</v>
      </c>
      <c r="I691" s="16"/>
      <c r="J691" s="16">
        <f t="shared" si="113"/>
        <v>0</v>
      </c>
      <c r="K691" s="16">
        <f t="shared" si="114"/>
        <v>0</v>
      </c>
      <c r="L691" s="16">
        <f t="shared" si="115"/>
        <v>0</v>
      </c>
      <c r="M691" s="14"/>
      <c r="N691" s="2" t="s">
        <v>477</v>
      </c>
      <c r="O691" s="2" t="s">
        <v>53</v>
      </c>
      <c r="P691" s="2" t="s">
        <v>53</v>
      </c>
      <c r="Q691" s="2" t="s">
        <v>1028</v>
      </c>
      <c r="R691" s="2" t="s">
        <v>61</v>
      </c>
      <c r="S691" s="2" t="s">
        <v>62</v>
      </c>
      <c r="T691" s="2" t="s">
        <v>62</v>
      </c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2" t="s">
        <v>53</v>
      </c>
      <c r="AS691" s="2" t="s">
        <v>53</v>
      </c>
      <c r="AT691" s="3"/>
      <c r="AU691" s="2" t="s">
        <v>1078</v>
      </c>
      <c r="AV691" s="3">
        <v>683</v>
      </c>
    </row>
    <row r="692" spans="1:48" ht="30" customHeight="1" x14ac:dyDescent="0.3">
      <c r="A692" s="14" t="s">
        <v>1079</v>
      </c>
      <c r="B692" s="14" t="s">
        <v>529</v>
      </c>
      <c r="C692" s="14" t="s">
        <v>59</v>
      </c>
      <c r="D692" s="15">
        <v>18.3</v>
      </c>
      <c r="E692" s="16"/>
      <c r="F692" s="16">
        <f t="shared" si="111"/>
        <v>0</v>
      </c>
      <c r="G692" s="16"/>
      <c r="H692" s="16">
        <f t="shared" si="112"/>
        <v>0</v>
      </c>
      <c r="I692" s="16"/>
      <c r="J692" s="16">
        <f t="shared" si="113"/>
        <v>0</v>
      </c>
      <c r="K692" s="16">
        <f t="shared" si="114"/>
        <v>0</v>
      </c>
      <c r="L692" s="16">
        <f t="shared" si="115"/>
        <v>0</v>
      </c>
      <c r="M692" s="14"/>
      <c r="N692" s="2" t="s">
        <v>1080</v>
      </c>
      <c r="O692" s="2" t="s">
        <v>53</v>
      </c>
      <c r="P692" s="2" t="s">
        <v>53</v>
      </c>
      <c r="Q692" s="2" t="s">
        <v>1028</v>
      </c>
      <c r="R692" s="2" t="s">
        <v>61</v>
      </c>
      <c r="S692" s="2" t="s">
        <v>62</v>
      </c>
      <c r="T692" s="2" t="s">
        <v>62</v>
      </c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2" t="s">
        <v>53</v>
      </c>
      <c r="AS692" s="2" t="s">
        <v>53</v>
      </c>
      <c r="AT692" s="3"/>
      <c r="AU692" s="2" t="s">
        <v>1081</v>
      </c>
      <c r="AV692" s="3">
        <v>684</v>
      </c>
    </row>
    <row r="693" spans="1:48" ht="30" customHeight="1" x14ac:dyDescent="0.3">
      <c r="A693" s="14" t="s">
        <v>532</v>
      </c>
      <c r="B693" s="14" t="s">
        <v>533</v>
      </c>
      <c r="C693" s="14" t="s">
        <v>176</v>
      </c>
      <c r="D693" s="15">
        <v>23.9</v>
      </c>
      <c r="E693" s="16"/>
      <c r="F693" s="16">
        <f t="shared" si="111"/>
        <v>0</v>
      </c>
      <c r="G693" s="16"/>
      <c r="H693" s="16">
        <f t="shared" si="112"/>
        <v>0</v>
      </c>
      <c r="I693" s="16"/>
      <c r="J693" s="16">
        <f t="shared" si="113"/>
        <v>0</v>
      </c>
      <c r="K693" s="16">
        <f t="shared" si="114"/>
        <v>0</v>
      </c>
      <c r="L693" s="16">
        <f t="shared" si="115"/>
        <v>0</v>
      </c>
      <c r="M693" s="14"/>
      <c r="N693" s="2" t="s">
        <v>534</v>
      </c>
      <c r="O693" s="2" t="s">
        <v>53</v>
      </c>
      <c r="P693" s="2" t="s">
        <v>53</v>
      </c>
      <c r="Q693" s="2" t="s">
        <v>1028</v>
      </c>
      <c r="R693" s="2" t="s">
        <v>61</v>
      </c>
      <c r="S693" s="2" t="s">
        <v>62</v>
      </c>
      <c r="T693" s="2" t="s">
        <v>62</v>
      </c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2" t="s">
        <v>53</v>
      </c>
      <c r="AS693" s="2" t="s">
        <v>53</v>
      </c>
      <c r="AT693" s="3"/>
      <c r="AU693" s="2" t="s">
        <v>1082</v>
      </c>
      <c r="AV693" s="3">
        <v>685</v>
      </c>
    </row>
    <row r="694" spans="1:48" ht="30" customHeight="1" x14ac:dyDescent="0.3">
      <c r="A694" s="15"/>
      <c r="B694" s="15"/>
      <c r="C694" s="15"/>
      <c r="D694" s="15"/>
      <c r="E694" s="16"/>
      <c r="F694" s="16"/>
      <c r="G694" s="16"/>
      <c r="H694" s="16"/>
      <c r="I694" s="16"/>
      <c r="J694" s="16"/>
      <c r="K694" s="16"/>
      <c r="L694" s="16"/>
      <c r="M694" s="15"/>
      <c r="Q694" s="1" t="s">
        <v>1028</v>
      </c>
    </row>
    <row r="695" spans="1:48" ht="30" customHeight="1" x14ac:dyDescent="0.3">
      <c r="A695" s="15"/>
      <c r="B695" s="15"/>
      <c r="C695" s="15"/>
      <c r="D695" s="15"/>
      <c r="E695" s="16"/>
      <c r="F695" s="16"/>
      <c r="G695" s="16"/>
      <c r="H695" s="16"/>
      <c r="I695" s="16"/>
      <c r="J695" s="16"/>
      <c r="K695" s="16"/>
      <c r="L695" s="16"/>
      <c r="M695" s="15"/>
      <c r="Q695" s="1" t="s">
        <v>1028</v>
      </c>
    </row>
    <row r="696" spans="1:48" ht="30" customHeight="1" x14ac:dyDescent="0.3">
      <c r="A696" s="15"/>
      <c r="B696" s="15"/>
      <c r="C696" s="15"/>
      <c r="D696" s="15"/>
      <c r="E696" s="16"/>
      <c r="F696" s="16"/>
      <c r="G696" s="16"/>
      <c r="H696" s="16"/>
      <c r="I696" s="16"/>
      <c r="J696" s="16"/>
      <c r="K696" s="16"/>
      <c r="L696" s="16"/>
      <c r="M696" s="15"/>
      <c r="Q696" s="1" t="s">
        <v>1028</v>
      </c>
    </row>
    <row r="697" spans="1:48" ht="30" customHeight="1" x14ac:dyDescent="0.3">
      <c r="A697" s="15"/>
      <c r="B697" s="15"/>
      <c r="C697" s="15"/>
      <c r="D697" s="15"/>
      <c r="E697" s="16"/>
      <c r="F697" s="16"/>
      <c r="G697" s="16"/>
      <c r="H697" s="16"/>
      <c r="I697" s="16"/>
      <c r="J697" s="16"/>
      <c r="K697" s="16"/>
      <c r="L697" s="16"/>
      <c r="M697" s="15"/>
      <c r="Q697" s="1" t="s">
        <v>1028</v>
      </c>
    </row>
    <row r="698" spans="1:48" ht="30" customHeight="1" x14ac:dyDescent="0.3">
      <c r="A698" s="15"/>
      <c r="B698" s="15"/>
      <c r="C698" s="15"/>
      <c r="D698" s="15"/>
      <c r="E698" s="16"/>
      <c r="F698" s="16"/>
      <c r="G698" s="16"/>
      <c r="H698" s="16"/>
      <c r="I698" s="16"/>
      <c r="J698" s="16"/>
      <c r="K698" s="16"/>
      <c r="L698" s="16"/>
      <c r="M698" s="15"/>
      <c r="Q698" s="1" t="s">
        <v>1028</v>
      </c>
    </row>
    <row r="699" spans="1:48" ht="30" customHeight="1" x14ac:dyDescent="0.3">
      <c r="A699" s="15"/>
      <c r="B699" s="15"/>
      <c r="C699" s="15"/>
      <c r="D699" s="15"/>
      <c r="E699" s="16"/>
      <c r="F699" s="16"/>
      <c r="G699" s="16"/>
      <c r="H699" s="16"/>
      <c r="I699" s="16"/>
      <c r="J699" s="16"/>
      <c r="K699" s="16"/>
      <c r="L699" s="16"/>
      <c r="M699" s="15"/>
      <c r="Q699" s="1" t="s">
        <v>1028</v>
      </c>
    </row>
    <row r="700" spans="1:48" ht="30" customHeight="1" x14ac:dyDescent="0.3">
      <c r="A700" s="15"/>
      <c r="B700" s="15"/>
      <c r="C700" s="15"/>
      <c r="D700" s="15"/>
      <c r="E700" s="16"/>
      <c r="F700" s="16"/>
      <c r="G700" s="16"/>
      <c r="H700" s="16"/>
      <c r="I700" s="16"/>
      <c r="J700" s="16"/>
      <c r="K700" s="16"/>
      <c r="L700" s="16"/>
      <c r="M700" s="15"/>
      <c r="Q700" s="1" t="s">
        <v>1028</v>
      </c>
    </row>
    <row r="701" spans="1:48" ht="30" customHeight="1" x14ac:dyDescent="0.3">
      <c r="A701" s="15"/>
      <c r="B701" s="15"/>
      <c r="C701" s="15"/>
      <c r="D701" s="15"/>
      <c r="E701" s="16"/>
      <c r="F701" s="16"/>
      <c r="G701" s="16"/>
      <c r="H701" s="16"/>
      <c r="I701" s="16"/>
      <c r="J701" s="16"/>
      <c r="K701" s="16"/>
      <c r="L701" s="16"/>
      <c r="M701" s="15"/>
      <c r="Q701" s="1" t="s">
        <v>1028</v>
      </c>
    </row>
    <row r="702" spans="1:48" ht="30" customHeight="1" x14ac:dyDescent="0.3">
      <c r="A702" s="15"/>
      <c r="B702" s="15"/>
      <c r="C702" s="15"/>
      <c r="D702" s="15"/>
      <c r="E702" s="16"/>
      <c r="F702" s="16"/>
      <c r="G702" s="16"/>
      <c r="H702" s="16"/>
      <c r="I702" s="16"/>
      <c r="J702" s="16"/>
      <c r="K702" s="16"/>
      <c r="L702" s="16"/>
      <c r="M702" s="15"/>
      <c r="Q702" s="1" t="s">
        <v>1028</v>
      </c>
    </row>
    <row r="703" spans="1:48" ht="30" customHeight="1" x14ac:dyDescent="0.3">
      <c r="A703" s="15"/>
      <c r="B703" s="15"/>
      <c r="C703" s="15"/>
      <c r="D703" s="15"/>
      <c r="E703" s="16"/>
      <c r="F703" s="16"/>
      <c r="G703" s="16"/>
      <c r="H703" s="16"/>
      <c r="I703" s="16"/>
      <c r="J703" s="16"/>
      <c r="K703" s="16"/>
      <c r="L703" s="16"/>
      <c r="M703" s="15"/>
      <c r="Q703" s="1" t="s">
        <v>1028</v>
      </c>
    </row>
    <row r="704" spans="1:48" ht="30" customHeight="1" x14ac:dyDescent="0.3">
      <c r="A704" s="15"/>
      <c r="B704" s="15"/>
      <c r="C704" s="15"/>
      <c r="D704" s="15"/>
      <c r="E704" s="16"/>
      <c r="F704" s="16"/>
      <c r="G704" s="16"/>
      <c r="H704" s="16"/>
      <c r="I704" s="16"/>
      <c r="J704" s="16"/>
      <c r="K704" s="16"/>
      <c r="L704" s="16"/>
      <c r="M704" s="15"/>
      <c r="Q704" s="1" t="s">
        <v>1028</v>
      </c>
    </row>
    <row r="705" spans="1:48" ht="30" customHeight="1" x14ac:dyDescent="0.3">
      <c r="A705" s="15"/>
      <c r="B705" s="15"/>
      <c r="C705" s="15"/>
      <c r="D705" s="15"/>
      <c r="E705" s="16"/>
      <c r="F705" s="16"/>
      <c r="G705" s="16"/>
      <c r="H705" s="16"/>
      <c r="I705" s="16"/>
      <c r="J705" s="16"/>
      <c r="K705" s="16"/>
      <c r="L705" s="16"/>
      <c r="M705" s="15"/>
      <c r="Q705" s="1" t="s">
        <v>1028</v>
      </c>
    </row>
    <row r="706" spans="1:48" ht="30" customHeight="1" x14ac:dyDescent="0.3">
      <c r="A706" s="15"/>
      <c r="B706" s="15"/>
      <c r="C706" s="15"/>
      <c r="D706" s="15"/>
      <c r="E706" s="16"/>
      <c r="F706" s="16"/>
      <c r="G706" s="16"/>
      <c r="H706" s="16"/>
      <c r="I706" s="16"/>
      <c r="J706" s="16"/>
      <c r="K706" s="16"/>
      <c r="L706" s="16"/>
      <c r="M706" s="15"/>
      <c r="Q706" s="1" t="s">
        <v>1028</v>
      </c>
    </row>
    <row r="707" spans="1:48" ht="30" customHeight="1" x14ac:dyDescent="0.3">
      <c r="A707" s="15"/>
      <c r="B707" s="15"/>
      <c r="C707" s="15"/>
      <c r="D707" s="15"/>
      <c r="E707" s="16"/>
      <c r="F707" s="16"/>
      <c r="G707" s="16"/>
      <c r="H707" s="16"/>
      <c r="I707" s="16"/>
      <c r="J707" s="16"/>
      <c r="K707" s="16"/>
      <c r="L707" s="16"/>
      <c r="M707" s="15"/>
      <c r="Q707" s="1" t="s">
        <v>1028</v>
      </c>
    </row>
    <row r="708" spans="1:48" ht="30" customHeight="1" x14ac:dyDescent="0.3">
      <c r="A708" s="15"/>
      <c r="B708" s="15"/>
      <c r="C708" s="15"/>
      <c r="D708" s="15"/>
      <c r="E708" s="16"/>
      <c r="F708" s="16"/>
      <c r="G708" s="16"/>
      <c r="H708" s="16"/>
      <c r="I708" s="16"/>
      <c r="J708" s="16"/>
      <c r="K708" s="16"/>
      <c r="L708" s="16"/>
      <c r="M708" s="15"/>
      <c r="Q708" s="1" t="s">
        <v>1028</v>
      </c>
    </row>
    <row r="709" spans="1:48" ht="30" customHeight="1" x14ac:dyDescent="0.3">
      <c r="A709" s="14" t="s">
        <v>80</v>
      </c>
      <c r="B709" s="15"/>
      <c r="C709" s="15"/>
      <c r="D709" s="15"/>
      <c r="E709" s="16"/>
      <c r="F709" s="16">
        <f>SUMIF(Q667:Q708,"010218",F667:F708)</f>
        <v>0</v>
      </c>
      <c r="G709" s="16"/>
      <c r="H709" s="16">
        <f>SUMIF(Q667:Q708,"010218",H667:H708)</f>
        <v>0</v>
      </c>
      <c r="I709" s="16"/>
      <c r="J709" s="16">
        <f>SUMIF(Q667:Q708,"010218",J667:J708)</f>
        <v>0</v>
      </c>
      <c r="K709" s="16"/>
      <c r="L709" s="16">
        <f>SUMIF(Q667:Q708,"010218",L667:L708)</f>
        <v>0</v>
      </c>
      <c r="M709" s="15"/>
      <c r="N709" t="s">
        <v>81</v>
      </c>
    </row>
    <row r="710" spans="1:48" ht="30" customHeight="1" x14ac:dyDescent="0.3">
      <c r="A710" s="14" t="s">
        <v>1083</v>
      </c>
      <c r="B710" s="14" t="s">
        <v>53</v>
      </c>
      <c r="C710" s="15"/>
      <c r="D710" s="15"/>
      <c r="E710" s="16"/>
      <c r="F710" s="16"/>
      <c r="G710" s="16"/>
      <c r="H710" s="16"/>
      <c r="I710" s="16"/>
      <c r="J710" s="16"/>
      <c r="K710" s="16"/>
      <c r="L710" s="16"/>
      <c r="M710" s="15"/>
      <c r="N710" s="3"/>
      <c r="O710" s="3"/>
      <c r="P710" s="3"/>
      <c r="Q710" s="2" t="s">
        <v>1084</v>
      </c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</row>
    <row r="711" spans="1:48" ht="30" customHeight="1" x14ac:dyDescent="0.3">
      <c r="A711" s="14" t="s">
        <v>153</v>
      </c>
      <c r="B711" s="14" t="s">
        <v>53</v>
      </c>
      <c r="C711" s="14" t="s">
        <v>53</v>
      </c>
      <c r="D711" s="15"/>
      <c r="E711" s="16"/>
      <c r="F711" s="16">
        <f t="shared" ref="F711:F738" si="116">TRUNC(E711*D711, 0)</f>
        <v>0</v>
      </c>
      <c r="G711" s="16"/>
      <c r="H711" s="16">
        <f t="shared" ref="H711:H738" si="117">TRUNC(G711*D711, 0)</f>
        <v>0</v>
      </c>
      <c r="I711" s="16"/>
      <c r="J711" s="16">
        <f t="shared" ref="J711:J738" si="118">TRUNC(I711*D711, 0)</f>
        <v>0</v>
      </c>
      <c r="K711" s="16">
        <f t="shared" ref="K711:K738" si="119">TRUNC(E711+G711+I711, 0)</f>
        <v>0</v>
      </c>
      <c r="L711" s="16">
        <f t="shared" ref="L711:L738" si="120">TRUNC(F711+H711+J711, 0)</f>
        <v>0</v>
      </c>
      <c r="M711" s="14"/>
      <c r="N711" s="2" t="s">
        <v>53</v>
      </c>
      <c r="O711" s="2" t="s">
        <v>53</v>
      </c>
      <c r="P711" s="2" t="s">
        <v>53</v>
      </c>
      <c r="Q711" s="2" t="s">
        <v>1084</v>
      </c>
      <c r="R711" s="2" t="s">
        <v>62</v>
      </c>
      <c r="S711" s="2" t="s">
        <v>62</v>
      </c>
      <c r="T711" s="2" t="s">
        <v>62</v>
      </c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2" t="s">
        <v>53</v>
      </c>
      <c r="AS711" s="2" t="s">
        <v>53</v>
      </c>
      <c r="AT711" s="3"/>
      <c r="AU711" s="2" t="s">
        <v>1084</v>
      </c>
      <c r="AV711" s="3">
        <v>717</v>
      </c>
    </row>
    <row r="712" spans="1:48" ht="30" customHeight="1" x14ac:dyDescent="0.3">
      <c r="A712" s="14" t="s">
        <v>158</v>
      </c>
      <c r="B712" s="14" t="s">
        <v>159</v>
      </c>
      <c r="C712" s="14" t="s">
        <v>59</v>
      </c>
      <c r="D712" s="15">
        <v>20.399999999999999</v>
      </c>
      <c r="E712" s="16"/>
      <c r="F712" s="16">
        <f t="shared" si="116"/>
        <v>0</v>
      </c>
      <c r="G712" s="16"/>
      <c r="H712" s="16">
        <f t="shared" si="117"/>
        <v>0</v>
      </c>
      <c r="I712" s="16"/>
      <c r="J712" s="16">
        <f t="shared" si="118"/>
        <v>0</v>
      </c>
      <c r="K712" s="16">
        <f t="shared" si="119"/>
        <v>0</v>
      </c>
      <c r="L712" s="16">
        <f t="shared" si="120"/>
        <v>0</v>
      </c>
      <c r="M712" s="14"/>
      <c r="N712" s="2" t="s">
        <v>160</v>
      </c>
      <c r="O712" s="2" t="s">
        <v>53</v>
      </c>
      <c r="P712" s="2" t="s">
        <v>53</v>
      </c>
      <c r="Q712" s="2" t="s">
        <v>1084</v>
      </c>
      <c r="R712" s="2" t="s">
        <v>61</v>
      </c>
      <c r="S712" s="2" t="s">
        <v>62</v>
      </c>
      <c r="T712" s="2" t="s">
        <v>62</v>
      </c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2" t="s">
        <v>53</v>
      </c>
      <c r="AS712" s="2" t="s">
        <v>53</v>
      </c>
      <c r="AT712" s="3"/>
      <c r="AU712" s="2" t="s">
        <v>1085</v>
      </c>
      <c r="AV712" s="3">
        <v>718</v>
      </c>
    </row>
    <row r="713" spans="1:48" ht="30" customHeight="1" x14ac:dyDescent="0.3">
      <c r="A713" s="14" t="s">
        <v>1030</v>
      </c>
      <c r="B713" s="14" t="s">
        <v>1031</v>
      </c>
      <c r="C713" s="14" t="s">
        <v>59</v>
      </c>
      <c r="D713" s="15">
        <v>20.399999999999999</v>
      </c>
      <c r="E713" s="16"/>
      <c r="F713" s="16">
        <f t="shared" si="116"/>
        <v>0</v>
      </c>
      <c r="G713" s="16"/>
      <c r="H713" s="16">
        <f t="shared" si="117"/>
        <v>0</v>
      </c>
      <c r="I713" s="16"/>
      <c r="J713" s="16">
        <f t="shared" si="118"/>
        <v>0</v>
      </c>
      <c r="K713" s="16">
        <f t="shared" si="119"/>
        <v>0</v>
      </c>
      <c r="L713" s="16">
        <f t="shared" si="120"/>
        <v>0</v>
      </c>
      <c r="M713" s="14"/>
      <c r="N713" s="2" t="s">
        <v>1032</v>
      </c>
      <c r="O713" s="2" t="s">
        <v>53</v>
      </c>
      <c r="P713" s="2" t="s">
        <v>53</v>
      </c>
      <c r="Q713" s="2" t="s">
        <v>1084</v>
      </c>
      <c r="R713" s="2" t="s">
        <v>61</v>
      </c>
      <c r="S713" s="2" t="s">
        <v>62</v>
      </c>
      <c r="T713" s="2" t="s">
        <v>62</v>
      </c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2" t="s">
        <v>53</v>
      </c>
      <c r="AS713" s="2" t="s">
        <v>53</v>
      </c>
      <c r="AT713" s="3"/>
      <c r="AU713" s="2" t="s">
        <v>1086</v>
      </c>
      <c r="AV713" s="3">
        <v>719</v>
      </c>
    </row>
    <row r="714" spans="1:48" ht="30" customHeight="1" x14ac:dyDescent="0.3">
      <c r="A714" s="14" t="s">
        <v>1034</v>
      </c>
      <c r="B714" s="14" t="s">
        <v>1031</v>
      </c>
      <c r="C714" s="14" t="s">
        <v>59</v>
      </c>
      <c r="D714" s="15">
        <v>20.399999999999999</v>
      </c>
      <c r="E714" s="16"/>
      <c r="F714" s="16">
        <f t="shared" si="116"/>
        <v>0</v>
      </c>
      <c r="G714" s="16"/>
      <c r="H714" s="16">
        <f t="shared" si="117"/>
        <v>0</v>
      </c>
      <c r="I714" s="16"/>
      <c r="J714" s="16">
        <f t="shared" si="118"/>
        <v>0</v>
      </c>
      <c r="K714" s="16">
        <f t="shared" si="119"/>
        <v>0</v>
      </c>
      <c r="L714" s="16">
        <f t="shared" si="120"/>
        <v>0</v>
      </c>
      <c r="M714" s="14"/>
      <c r="N714" s="2" t="s">
        <v>1035</v>
      </c>
      <c r="O714" s="2" t="s">
        <v>53</v>
      </c>
      <c r="P714" s="2" t="s">
        <v>53</v>
      </c>
      <c r="Q714" s="2" t="s">
        <v>1084</v>
      </c>
      <c r="R714" s="2" t="s">
        <v>61</v>
      </c>
      <c r="S714" s="2" t="s">
        <v>62</v>
      </c>
      <c r="T714" s="2" t="s">
        <v>62</v>
      </c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2" t="s">
        <v>53</v>
      </c>
      <c r="AS714" s="2" t="s">
        <v>53</v>
      </c>
      <c r="AT714" s="3"/>
      <c r="AU714" s="2" t="s">
        <v>1087</v>
      </c>
      <c r="AV714" s="3">
        <v>720</v>
      </c>
    </row>
    <row r="715" spans="1:48" ht="30" customHeight="1" x14ac:dyDescent="0.3">
      <c r="A715" s="14" t="s">
        <v>267</v>
      </c>
      <c r="B715" s="14" t="s">
        <v>268</v>
      </c>
      <c r="C715" s="14" t="s">
        <v>59</v>
      </c>
      <c r="D715" s="15">
        <v>20.399999999999999</v>
      </c>
      <c r="E715" s="16"/>
      <c r="F715" s="16">
        <f t="shared" si="116"/>
        <v>0</v>
      </c>
      <c r="G715" s="16"/>
      <c r="H715" s="16">
        <f t="shared" si="117"/>
        <v>0</v>
      </c>
      <c r="I715" s="16"/>
      <c r="J715" s="16">
        <f t="shared" si="118"/>
        <v>0</v>
      </c>
      <c r="K715" s="16">
        <f t="shared" si="119"/>
        <v>0</v>
      </c>
      <c r="L715" s="16">
        <f t="shared" si="120"/>
        <v>0</v>
      </c>
      <c r="M715" s="14"/>
      <c r="N715" s="2" t="s">
        <v>269</v>
      </c>
      <c r="O715" s="2" t="s">
        <v>53</v>
      </c>
      <c r="P715" s="2" t="s">
        <v>53</v>
      </c>
      <c r="Q715" s="2" t="s">
        <v>1084</v>
      </c>
      <c r="R715" s="2" t="s">
        <v>61</v>
      </c>
      <c r="S715" s="2" t="s">
        <v>62</v>
      </c>
      <c r="T715" s="2" t="s">
        <v>62</v>
      </c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2" t="s">
        <v>53</v>
      </c>
      <c r="AS715" s="2" t="s">
        <v>53</v>
      </c>
      <c r="AT715" s="3"/>
      <c r="AU715" s="2" t="s">
        <v>1088</v>
      </c>
      <c r="AV715" s="3">
        <v>721</v>
      </c>
    </row>
    <row r="716" spans="1:48" ht="30" customHeight="1" x14ac:dyDescent="0.3">
      <c r="A716" s="14" t="s">
        <v>1038</v>
      </c>
      <c r="B716" s="14" t="s">
        <v>272</v>
      </c>
      <c r="C716" s="14" t="s">
        <v>59</v>
      </c>
      <c r="D716" s="15">
        <v>20.399999999999999</v>
      </c>
      <c r="E716" s="16"/>
      <c r="F716" s="16">
        <f t="shared" si="116"/>
        <v>0</v>
      </c>
      <c r="G716" s="16"/>
      <c r="H716" s="16">
        <f t="shared" si="117"/>
        <v>0</v>
      </c>
      <c r="I716" s="16"/>
      <c r="J716" s="16">
        <f t="shared" si="118"/>
        <v>0</v>
      </c>
      <c r="K716" s="16">
        <f t="shared" si="119"/>
        <v>0</v>
      </c>
      <c r="L716" s="16">
        <f t="shared" si="120"/>
        <v>0</v>
      </c>
      <c r="M716" s="14"/>
      <c r="N716" s="2" t="s">
        <v>1039</v>
      </c>
      <c r="O716" s="2" t="s">
        <v>53</v>
      </c>
      <c r="P716" s="2" t="s">
        <v>53</v>
      </c>
      <c r="Q716" s="2" t="s">
        <v>1084</v>
      </c>
      <c r="R716" s="2" t="s">
        <v>61</v>
      </c>
      <c r="S716" s="2" t="s">
        <v>62</v>
      </c>
      <c r="T716" s="2" t="s">
        <v>62</v>
      </c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2" t="s">
        <v>53</v>
      </c>
      <c r="AS716" s="2" t="s">
        <v>53</v>
      </c>
      <c r="AT716" s="3"/>
      <c r="AU716" s="2" t="s">
        <v>1089</v>
      </c>
      <c r="AV716" s="3">
        <v>722</v>
      </c>
    </row>
    <row r="717" spans="1:48" ht="30" customHeight="1" x14ac:dyDescent="0.3">
      <c r="A717" s="14" t="s">
        <v>1041</v>
      </c>
      <c r="B717" s="14" t="s">
        <v>1042</v>
      </c>
      <c r="C717" s="14" t="s">
        <v>176</v>
      </c>
      <c r="D717" s="15">
        <v>1</v>
      </c>
      <c r="E717" s="16"/>
      <c r="F717" s="16">
        <f t="shared" si="116"/>
        <v>0</v>
      </c>
      <c r="G717" s="16"/>
      <c r="H717" s="16">
        <f t="shared" si="117"/>
        <v>0</v>
      </c>
      <c r="I717" s="16"/>
      <c r="J717" s="16">
        <f t="shared" si="118"/>
        <v>0</v>
      </c>
      <c r="K717" s="16">
        <f t="shared" si="119"/>
        <v>0</v>
      </c>
      <c r="L717" s="16">
        <f t="shared" si="120"/>
        <v>0</v>
      </c>
      <c r="M717" s="14"/>
      <c r="N717" s="2" t="s">
        <v>1043</v>
      </c>
      <c r="O717" s="2" t="s">
        <v>53</v>
      </c>
      <c r="P717" s="2" t="s">
        <v>53</v>
      </c>
      <c r="Q717" s="2" t="s">
        <v>1084</v>
      </c>
      <c r="R717" s="2" t="s">
        <v>61</v>
      </c>
      <c r="S717" s="2" t="s">
        <v>62</v>
      </c>
      <c r="T717" s="2" t="s">
        <v>62</v>
      </c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2" t="s">
        <v>53</v>
      </c>
      <c r="AS717" s="2" t="s">
        <v>53</v>
      </c>
      <c r="AT717" s="3"/>
      <c r="AU717" s="2" t="s">
        <v>1090</v>
      </c>
      <c r="AV717" s="3">
        <v>723</v>
      </c>
    </row>
    <row r="718" spans="1:48" ht="30" customHeight="1" x14ac:dyDescent="0.3">
      <c r="A718" s="14" t="s">
        <v>295</v>
      </c>
      <c r="B718" s="14" t="s">
        <v>53</v>
      </c>
      <c r="C718" s="14" t="s">
        <v>53</v>
      </c>
      <c r="D718" s="15"/>
      <c r="E718" s="16"/>
      <c r="F718" s="16">
        <f t="shared" si="116"/>
        <v>0</v>
      </c>
      <c r="G718" s="16"/>
      <c r="H718" s="16">
        <f t="shared" si="117"/>
        <v>0</v>
      </c>
      <c r="I718" s="16"/>
      <c r="J718" s="16">
        <f t="shared" si="118"/>
        <v>0</v>
      </c>
      <c r="K718" s="16">
        <f t="shared" si="119"/>
        <v>0</v>
      </c>
      <c r="L718" s="16">
        <f t="shared" si="120"/>
        <v>0</v>
      </c>
      <c r="M718" s="14"/>
      <c r="N718" s="2" t="s">
        <v>53</v>
      </c>
      <c r="O718" s="2" t="s">
        <v>53</v>
      </c>
      <c r="P718" s="2" t="s">
        <v>53</v>
      </c>
      <c r="Q718" s="2" t="s">
        <v>1084</v>
      </c>
      <c r="R718" s="2" t="s">
        <v>62</v>
      </c>
      <c r="S718" s="2" t="s">
        <v>62</v>
      </c>
      <c r="T718" s="2" t="s">
        <v>62</v>
      </c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2" t="s">
        <v>53</v>
      </c>
      <c r="AS718" s="2" t="s">
        <v>53</v>
      </c>
      <c r="AT718" s="3"/>
      <c r="AU718" s="2" t="s">
        <v>1084</v>
      </c>
      <c r="AV718" s="3">
        <v>724</v>
      </c>
    </row>
    <row r="719" spans="1:48" ht="30" customHeight="1" x14ac:dyDescent="0.3">
      <c r="A719" s="14" t="s">
        <v>158</v>
      </c>
      <c r="B719" s="14" t="s">
        <v>1045</v>
      </c>
      <c r="C719" s="14" t="s">
        <v>59</v>
      </c>
      <c r="D719" s="15">
        <v>57.2</v>
      </c>
      <c r="E719" s="16"/>
      <c r="F719" s="16">
        <f t="shared" si="116"/>
        <v>0</v>
      </c>
      <c r="G719" s="16"/>
      <c r="H719" s="16">
        <f t="shared" si="117"/>
        <v>0</v>
      </c>
      <c r="I719" s="16"/>
      <c r="J719" s="16">
        <f t="shared" si="118"/>
        <v>0</v>
      </c>
      <c r="K719" s="16">
        <f t="shared" si="119"/>
        <v>0</v>
      </c>
      <c r="L719" s="16">
        <f t="shared" si="120"/>
        <v>0</v>
      </c>
      <c r="M719" s="14"/>
      <c r="N719" s="2" t="s">
        <v>1046</v>
      </c>
      <c r="O719" s="2" t="s">
        <v>53</v>
      </c>
      <c r="P719" s="2" t="s">
        <v>53</v>
      </c>
      <c r="Q719" s="2" t="s">
        <v>1084</v>
      </c>
      <c r="R719" s="2" t="s">
        <v>61</v>
      </c>
      <c r="S719" s="2" t="s">
        <v>62</v>
      </c>
      <c r="T719" s="2" t="s">
        <v>62</v>
      </c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2" t="s">
        <v>53</v>
      </c>
      <c r="AS719" s="2" t="s">
        <v>53</v>
      </c>
      <c r="AT719" s="3"/>
      <c r="AU719" s="2" t="s">
        <v>1091</v>
      </c>
      <c r="AV719" s="3">
        <v>725</v>
      </c>
    </row>
    <row r="720" spans="1:48" ht="30" customHeight="1" x14ac:dyDescent="0.3">
      <c r="A720" s="14" t="s">
        <v>1030</v>
      </c>
      <c r="B720" s="14" t="s">
        <v>1048</v>
      </c>
      <c r="C720" s="14" t="s">
        <v>59</v>
      </c>
      <c r="D720" s="15">
        <v>25</v>
      </c>
      <c r="E720" s="16"/>
      <c r="F720" s="16">
        <f t="shared" si="116"/>
        <v>0</v>
      </c>
      <c r="G720" s="16"/>
      <c r="H720" s="16">
        <f t="shared" si="117"/>
        <v>0</v>
      </c>
      <c r="I720" s="16"/>
      <c r="J720" s="16">
        <f t="shared" si="118"/>
        <v>0</v>
      </c>
      <c r="K720" s="16">
        <f t="shared" si="119"/>
        <v>0</v>
      </c>
      <c r="L720" s="16">
        <f t="shared" si="120"/>
        <v>0</v>
      </c>
      <c r="M720" s="14"/>
      <c r="N720" s="2" t="s">
        <v>1049</v>
      </c>
      <c r="O720" s="2" t="s">
        <v>53</v>
      </c>
      <c r="P720" s="2" t="s">
        <v>53</v>
      </c>
      <c r="Q720" s="2" t="s">
        <v>1084</v>
      </c>
      <c r="R720" s="2" t="s">
        <v>61</v>
      </c>
      <c r="S720" s="2" t="s">
        <v>62</v>
      </c>
      <c r="T720" s="2" t="s">
        <v>62</v>
      </c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2" t="s">
        <v>53</v>
      </c>
      <c r="AS720" s="2" t="s">
        <v>53</v>
      </c>
      <c r="AT720" s="3"/>
      <c r="AU720" s="2" t="s">
        <v>1092</v>
      </c>
      <c r="AV720" s="3">
        <v>726</v>
      </c>
    </row>
    <row r="721" spans="1:48" ht="30" customHeight="1" x14ac:dyDescent="0.3">
      <c r="A721" s="14" t="s">
        <v>1034</v>
      </c>
      <c r="B721" s="14" t="s">
        <v>1048</v>
      </c>
      <c r="C721" s="14" t="s">
        <v>59</v>
      </c>
      <c r="D721" s="15">
        <v>25</v>
      </c>
      <c r="E721" s="16"/>
      <c r="F721" s="16">
        <f t="shared" si="116"/>
        <v>0</v>
      </c>
      <c r="G721" s="16"/>
      <c r="H721" s="16">
        <f t="shared" si="117"/>
        <v>0</v>
      </c>
      <c r="I721" s="16"/>
      <c r="J721" s="16">
        <f t="shared" si="118"/>
        <v>0</v>
      </c>
      <c r="K721" s="16">
        <f t="shared" si="119"/>
        <v>0</v>
      </c>
      <c r="L721" s="16">
        <f t="shared" si="120"/>
        <v>0</v>
      </c>
      <c r="M721" s="14"/>
      <c r="N721" s="2" t="s">
        <v>1051</v>
      </c>
      <c r="O721" s="2" t="s">
        <v>53</v>
      </c>
      <c r="P721" s="2" t="s">
        <v>53</v>
      </c>
      <c r="Q721" s="2" t="s">
        <v>1084</v>
      </c>
      <c r="R721" s="2" t="s">
        <v>61</v>
      </c>
      <c r="S721" s="2" t="s">
        <v>62</v>
      </c>
      <c r="T721" s="2" t="s">
        <v>62</v>
      </c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2" t="s">
        <v>53</v>
      </c>
      <c r="AS721" s="2" t="s">
        <v>53</v>
      </c>
      <c r="AT721" s="3"/>
      <c r="AU721" s="2" t="s">
        <v>1093</v>
      </c>
      <c r="AV721" s="3">
        <v>727</v>
      </c>
    </row>
    <row r="722" spans="1:48" ht="30" customHeight="1" x14ac:dyDescent="0.3">
      <c r="A722" s="14" t="s">
        <v>212</v>
      </c>
      <c r="B722" s="14" t="s">
        <v>213</v>
      </c>
      <c r="C722" s="14" t="s">
        <v>59</v>
      </c>
      <c r="D722" s="15">
        <v>57.2</v>
      </c>
      <c r="E722" s="16"/>
      <c r="F722" s="16">
        <f t="shared" si="116"/>
        <v>0</v>
      </c>
      <c r="G722" s="16"/>
      <c r="H722" s="16">
        <f t="shared" si="117"/>
        <v>0</v>
      </c>
      <c r="I722" s="16"/>
      <c r="J722" s="16">
        <f t="shared" si="118"/>
        <v>0</v>
      </c>
      <c r="K722" s="16">
        <f t="shared" si="119"/>
        <v>0</v>
      </c>
      <c r="L722" s="16">
        <f t="shared" si="120"/>
        <v>0</v>
      </c>
      <c r="M722" s="14"/>
      <c r="N722" s="2" t="s">
        <v>214</v>
      </c>
      <c r="O722" s="2" t="s">
        <v>53</v>
      </c>
      <c r="P722" s="2" t="s">
        <v>53</v>
      </c>
      <c r="Q722" s="2" t="s">
        <v>1084</v>
      </c>
      <c r="R722" s="2" t="s">
        <v>61</v>
      </c>
      <c r="S722" s="2" t="s">
        <v>62</v>
      </c>
      <c r="T722" s="2" t="s">
        <v>62</v>
      </c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2" t="s">
        <v>53</v>
      </c>
      <c r="AS722" s="2" t="s">
        <v>53</v>
      </c>
      <c r="AT722" s="3"/>
      <c r="AU722" s="2" t="s">
        <v>1094</v>
      </c>
      <c r="AV722" s="3">
        <v>728</v>
      </c>
    </row>
    <row r="723" spans="1:48" ht="30" customHeight="1" x14ac:dyDescent="0.3">
      <c r="A723" s="14" t="s">
        <v>267</v>
      </c>
      <c r="B723" s="14" t="s">
        <v>446</v>
      </c>
      <c r="C723" s="14" t="s">
        <v>59</v>
      </c>
      <c r="D723" s="15">
        <v>57.2</v>
      </c>
      <c r="E723" s="16"/>
      <c r="F723" s="16">
        <f t="shared" si="116"/>
        <v>0</v>
      </c>
      <c r="G723" s="16"/>
      <c r="H723" s="16">
        <f t="shared" si="117"/>
        <v>0</v>
      </c>
      <c r="I723" s="16"/>
      <c r="J723" s="16">
        <f t="shared" si="118"/>
        <v>0</v>
      </c>
      <c r="K723" s="16">
        <f t="shared" si="119"/>
        <v>0</v>
      </c>
      <c r="L723" s="16">
        <f t="shared" si="120"/>
        <v>0</v>
      </c>
      <c r="M723" s="14"/>
      <c r="N723" s="2" t="s">
        <v>447</v>
      </c>
      <c r="O723" s="2" t="s">
        <v>53</v>
      </c>
      <c r="P723" s="2" t="s">
        <v>53</v>
      </c>
      <c r="Q723" s="2" t="s">
        <v>1084</v>
      </c>
      <c r="R723" s="2" t="s">
        <v>61</v>
      </c>
      <c r="S723" s="2" t="s">
        <v>62</v>
      </c>
      <c r="T723" s="2" t="s">
        <v>62</v>
      </c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2" t="s">
        <v>53</v>
      </c>
      <c r="AS723" s="2" t="s">
        <v>53</v>
      </c>
      <c r="AT723" s="3"/>
      <c r="AU723" s="2" t="s">
        <v>1095</v>
      </c>
      <c r="AV723" s="3">
        <v>729</v>
      </c>
    </row>
    <row r="724" spans="1:48" ht="30" customHeight="1" x14ac:dyDescent="0.3">
      <c r="A724" s="14" t="s">
        <v>1055</v>
      </c>
      <c r="B724" s="14" t="s">
        <v>272</v>
      </c>
      <c r="C724" s="14" t="s">
        <v>59</v>
      </c>
      <c r="D724" s="15">
        <v>57.2</v>
      </c>
      <c r="E724" s="16"/>
      <c r="F724" s="16">
        <f t="shared" si="116"/>
        <v>0</v>
      </c>
      <c r="G724" s="16"/>
      <c r="H724" s="16">
        <f t="shared" si="117"/>
        <v>0</v>
      </c>
      <c r="I724" s="16"/>
      <c r="J724" s="16">
        <f t="shared" si="118"/>
        <v>0</v>
      </c>
      <c r="K724" s="16">
        <f t="shared" si="119"/>
        <v>0</v>
      </c>
      <c r="L724" s="16">
        <f t="shared" si="120"/>
        <v>0</v>
      </c>
      <c r="M724" s="14"/>
      <c r="N724" s="2" t="s">
        <v>1056</v>
      </c>
      <c r="O724" s="2" t="s">
        <v>53</v>
      </c>
      <c r="P724" s="2" t="s">
        <v>53</v>
      </c>
      <c r="Q724" s="2" t="s">
        <v>1084</v>
      </c>
      <c r="R724" s="2" t="s">
        <v>61</v>
      </c>
      <c r="S724" s="2" t="s">
        <v>62</v>
      </c>
      <c r="T724" s="2" t="s">
        <v>62</v>
      </c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2" t="s">
        <v>53</v>
      </c>
      <c r="AS724" s="2" t="s">
        <v>53</v>
      </c>
      <c r="AT724" s="3"/>
      <c r="AU724" s="2" t="s">
        <v>1096</v>
      </c>
      <c r="AV724" s="3">
        <v>730</v>
      </c>
    </row>
    <row r="725" spans="1:48" ht="30" customHeight="1" x14ac:dyDescent="0.3">
      <c r="A725" s="14" t="s">
        <v>453</v>
      </c>
      <c r="B725" s="14" t="s">
        <v>454</v>
      </c>
      <c r="C725" s="14" t="s">
        <v>176</v>
      </c>
      <c r="D725" s="15">
        <v>5.2</v>
      </c>
      <c r="E725" s="16"/>
      <c r="F725" s="16">
        <f t="shared" si="116"/>
        <v>0</v>
      </c>
      <c r="G725" s="16"/>
      <c r="H725" s="16">
        <f t="shared" si="117"/>
        <v>0</v>
      </c>
      <c r="I725" s="16"/>
      <c r="J725" s="16">
        <f t="shared" si="118"/>
        <v>0</v>
      </c>
      <c r="K725" s="16">
        <f t="shared" si="119"/>
        <v>0</v>
      </c>
      <c r="L725" s="16">
        <f t="shared" si="120"/>
        <v>0</v>
      </c>
      <c r="M725" s="14"/>
      <c r="N725" s="2" t="s">
        <v>455</v>
      </c>
      <c r="O725" s="2" t="s">
        <v>53</v>
      </c>
      <c r="P725" s="2" t="s">
        <v>53</v>
      </c>
      <c r="Q725" s="2" t="s">
        <v>1084</v>
      </c>
      <c r="R725" s="2" t="s">
        <v>61</v>
      </c>
      <c r="S725" s="2" t="s">
        <v>62</v>
      </c>
      <c r="T725" s="2" t="s">
        <v>62</v>
      </c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2" t="s">
        <v>53</v>
      </c>
      <c r="AS725" s="2" t="s">
        <v>53</v>
      </c>
      <c r="AT725" s="3"/>
      <c r="AU725" s="2" t="s">
        <v>1097</v>
      </c>
      <c r="AV725" s="3">
        <v>731</v>
      </c>
    </row>
    <row r="726" spans="1:48" ht="30" customHeight="1" x14ac:dyDescent="0.3">
      <c r="A726" s="14" t="s">
        <v>1059</v>
      </c>
      <c r="B726" s="14" t="s">
        <v>53</v>
      </c>
      <c r="C726" s="14" t="s">
        <v>59</v>
      </c>
      <c r="D726" s="15">
        <v>24.7</v>
      </c>
      <c r="E726" s="16"/>
      <c r="F726" s="16">
        <f t="shared" si="116"/>
        <v>0</v>
      </c>
      <c r="G726" s="16"/>
      <c r="H726" s="16">
        <f t="shared" si="117"/>
        <v>0</v>
      </c>
      <c r="I726" s="16"/>
      <c r="J726" s="16">
        <f t="shared" si="118"/>
        <v>0</v>
      </c>
      <c r="K726" s="16">
        <f t="shared" si="119"/>
        <v>0</v>
      </c>
      <c r="L726" s="16">
        <f t="shared" si="120"/>
        <v>0</v>
      </c>
      <c r="M726" s="14"/>
      <c r="N726" s="2" t="s">
        <v>1060</v>
      </c>
      <c r="O726" s="2" t="s">
        <v>53</v>
      </c>
      <c r="P726" s="2" t="s">
        <v>53</v>
      </c>
      <c r="Q726" s="2" t="s">
        <v>1084</v>
      </c>
      <c r="R726" s="2" t="s">
        <v>61</v>
      </c>
      <c r="S726" s="2" t="s">
        <v>62</v>
      </c>
      <c r="T726" s="2" t="s">
        <v>62</v>
      </c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2" t="s">
        <v>53</v>
      </c>
      <c r="AS726" s="2" t="s">
        <v>53</v>
      </c>
      <c r="AT726" s="3"/>
      <c r="AU726" s="2" t="s">
        <v>1098</v>
      </c>
      <c r="AV726" s="3">
        <v>732</v>
      </c>
    </row>
    <row r="727" spans="1:48" ht="30" customHeight="1" x14ac:dyDescent="0.3">
      <c r="A727" s="14" t="s">
        <v>1099</v>
      </c>
      <c r="B727" s="14" t="s">
        <v>1100</v>
      </c>
      <c r="C727" s="14" t="s">
        <v>285</v>
      </c>
      <c r="D727" s="15">
        <v>3</v>
      </c>
      <c r="E727" s="16"/>
      <c r="F727" s="16">
        <f t="shared" si="116"/>
        <v>0</v>
      </c>
      <c r="G727" s="16"/>
      <c r="H727" s="16">
        <f t="shared" si="117"/>
        <v>0</v>
      </c>
      <c r="I727" s="16"/>
      <c r="J727" s="16">
        <f t="shared" si="118"/>
        <v>0</v>
      </c>
      <c r="K727" s="16">
        <f t="shared" si="119"/>
        <v>0</v>
      </c>
      <c r="L727" s="16">
        <f t="shared" si="120"/>
        <v>0</v>
      </c>
      <c r="M727" s="14"/>
      <c r="N727" s="2" t="s">
        <v>1101</v>
      </c>
      <c r="O727" s="2" t="s">
        <v>53</v>
      </c>
      <c r="P727" s="2" t="s">
        <v>53</v>
      </c>
      <c r="Q727" s="2" t="s">
        <v>1084</v>
      </c>
      <c r="R727" s="2" t="s">
        <v>61</v>
      </c>
      <c r="S727" s="2" t="s">
        <v>62</v>
      </c>
      <c r="T727" s="2" t="s">
        <v>62</v>
      </c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2" t="s">
        <v>53</v>
      </c>
      <c r="AS727" s="2" t="s">
        <v>53</v>
      </c>
      <c r="AT727" s="3"/>
      <c r="AU727" s="2" t="s">
        <v>1102</v>
      </c>
      <c r="AV727" s="3">
        <v>744</v>
      </c>
    </row>
    <row r="728" spans="1:48" ht="30" customHeight="1" x14ac:dyDescent="0.3">
      <c r="A728" s="14" t="s">
        <v>1062</v>
      </c>
      <c r="B728" s="14" t="s">
        <v>53</v>
      </c>
      <c r="C728" s="14" t="s">
        <v>53</v>
      </c>
      <c r="D728" s="15"/>
      <c r="E728" s="16"/>
      <c r="F728" s="16">
        <f t="shared" si="116"/>
        <v>0</v>
      </c>
      <c r="G728" s="16"/>
      <c r="H728" s="16">
        <f t="shared" si="117"/>
        <v>0</v>
      </c>
      <c r="I728" s="16"/>
      <c r="J728" s="16">
        <f t="shared" si="118"/>
        <v>0</v>
      </c>
      <c r="K728" s="16">
        <f t="shared" si="119"/>
        <v>0</v>
      </c>
      <c r="L728" s="16">
        <f t="shared" si="120"/>
        <v>0</v>
      </c>
      <c r="M728" s="14"/>
      <c r="N728" s="2" t="s">
        <v>53</v>
      </c>
      <c r="O728" s="2" t="s">
        <v>53</v>
      </c>
      <c r="P728" s="2" t="s">
        <v>53</v>
      </c>
      <c r="Q728" s="2" t="s">
        <v>1084</v>
      </c>
      <c r="R728" s="2" t="s">
        <v>62</v>
      </c>
      <c r="S728" s="2" t="s">
        <v>62</v>
      </c>
      <c r="T728" s="2" t="s">
        <v>62</v>
      </c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2" t="s">
        <v>53</v>
      </c>
      <c r="AS728" s="2" t="s">
        <v>53</v>
      </c>
      <c r="AT728" s="3"/>
      <c r="AU728" s="2" t="s">
        <v>1084</v>
      </c>
      <c r="AV728" s="3">
        <v>733</v>
      </c>
    </row>
    <row r="729" spans="1:48" ht="30" customHeight="1" x14ac:dyDescent="0.3">
      <c r="A729" s="14" t="s">
        <v>299</v>
      </c>
      <c r="B729" s="14" t="s">
        <v>1063</v>
      </c>
      <c r="C729" s="14" t="s">
        <v>59</v>
      </c>
      <c r="D729" s="15">
        <v>4.2</v>
      </c>
      <c r="E729" s="16"/>
      <c r="F729" s="16">
        <f t="shared" si="116"/>
        <v>0</v>
      </c>
      <c r="G729" s="16"/>
      <c r="H729" s="16">
        <f t="shared" si="117"/>
        <v>0</v>
      </c>
      <c r="I729" s="16"/>
      <c r="J729" s="16">
        <f t="shared" si="118"/>
        <v>0</v>
      </c>
      <c r="K729" s="16">
        <f t="shared" si="119"/>
        <v>0</v>
      </c>
      <c r="L729" s="16">
        <f t="shared" si="120"/>
        <v>0</v>
      </c>
      <c r="M729" s="14"/>
      <c r="N729" s="2" t="s">
        <v>1064</v>
      </c>
      <c r="O729" s="2" t="s">
        <v>53</v>
      </c>
      <c r="P729" s="2" t="s">
        <v>53</v>
      </c>
      <c r="Q729" s="2" t="s">
        <v>1084</v>
      </c>
      <c r="R729" s="2" t="s">
        <v>61</v>
      </c>
      <c r="S729" s="2" t="s">
        <v>62</v>
      </c>
      <c r="T729" s="2" t="s">
        <v>62</v>
      </c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2" t="s">
        <v>53</v>
      </c>
      <c r="AS729" s="2" t="s">
        <v>53</v>
      </c>
      <c r="AT729" s="3"/>
      <c r="AU729" s="2" t="s">
        <v>1103</v>
      </c>
      <c r="AV729" s="3">
        <v>734</v>
      </c>
    </row>
    <row r="730" spans="1:48" ht="30" customHeight="1" x14ac:dyDescent="0.3">
      <c r="A730" s="14" t="s">
        <v>1066</v>
      </c>
      <c r="B730" s="14" t="s">
        <v>252</v>
      </c>
      <c r="C730" s="14" t="s">
        <v>59</v>
      </c>
      <c r="D730" s="15">
        <v>5.3</v>
      </c>
      <c r="E730" s="16"/>
      <c r="F730" s="16">
        <f t="shared" si="116"/>
        <v>0</v>
      </c>
      <c r="G730" s="16"/>
      <c r="H730" s="16">
        <f t="shared" si="117"/>
        <v>0</v>
      </c>
      <c r="I730" s="16"/>
      <c r="J730" s="16">
        <f t="shared" si="118"/>
        <v>0</v>
      </c>
      <c r="K730" s="16">
        <f t="shared" si="119"/>
        <v>0</v>
      </c>
      <c r="L730" s="16">
        <f t="shared" si="120"/>
        <v>0</v>
      </c>
      <c r="M730" s="14"/>
      <c r="N730" s="2" t="s">
        <v>1067</v>
      </c>
      <c r="O730" s="2" t="s">
        <v>53</v>
      </c>
      <c r="P730" s="2" t="s">
        <v>53</v>
      </c>
      <c r="Q730" s="2" t="s">
        <v>1084</v>
      </c>
      <c r="R730" s="2" t="s">
        <v>61</v>
      </c>
      <c r="S730" s="2" t="s">
        <v>62</v>
      </c>
      <c r="T730" s="2" t="s">
        <v>62</v>
      </c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2" t="s">
        <v>53</v>
      </c>
      <c r="AS730" s="2" t="s">
        <v>53</v>
      </c>
      <c r="AT730" s="3"/>
      <c r="AU730" s="2" t="s">
        <v>1104</v>
      </c>
      <c r="AV730" s="3">
        <v>735</v>
      </c>
    </row>
    <row r="731" spans="1:48" ht="30" customHeight="1" x14ac:dyDescent="0.3">
      <c r="A731" s="14" t="s">
        <v>1069</v>
      </c>
      <c r="B731" s="14" t="s">
        <v>1070</v>
      </c>
      <c r="C731" s="14" t="s">
        <v>176</v>
      </c>
      <c r="D731" s="15">
        <v>1.5</v>
      </c>
      <c r="E731" s="16"/>
      <c r="F731" s="16">
        <f t="shared" si="116"/>
        <v>0</v>
      </c>
      <c r="G731" s="16"/>
      <c r="H731" s="16">
        <f t="shared" si="117"/>
        <v>0</v>
      </c>
      <c r="I731" s="16"/>
      <c r="J731" s="16">
        <f t="shared" si="118"/>
        <v>0</v>
      </c>
      <c r="K731" s="16">
        <f t="shared" si="119"/>
        <v>0</v>
      </c>
      <c r="L731" s="16">
        <f t="shared" si="120"/>
        <v>0</v>
      </c>
      <c r="M731" s="14"/>
      <c r="N731" s="2" t="s">
        <v>1071</v>
      </c>
      <c r="O731" s="2" t="s">
        <v>53</v>
      </c>
      <c r="P731" s="2" t="s">
        <v>53</v>
      </c>
      <c r="Q731" s="2" t="s">
        <v>1084</v>
      </c>
      <c r="R731" s="2" t="s">
        <v>61</v>
      </c>
      <c r="S731" s="2" t="s">
        <v>62</v>
      </c>
      <c r="T731" s="2" t="s">
        <v>62</v>
      </c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2" t="s">
        <v>53</v>
      </c>
      <c r="AS731" s="2" t="s">
        <v>53</v>
      </c>
      <c r="AT731" s="3"/>
      <c r="AU731" s="2" t="s">
        <v>1105</v>
      </c>
      <c r="AV731" s="3">
        <v>736</v>
      </c>
    </row>
    <row r="732" spans="1:48" ht="30" customHeight="1" x14ac:dyDescent="0.3">
      <c r="A732" s="14" t="s">
        <v>1069</v>
      </c>
      <c r="B732" s="14" t="s">
        <v>1073</v>
      </c>
      <c r="C732" s="14" t="s">
        <v>176</v>
      </c>
      <c r="D732" s="15">
        <v>1.6</v>
      </c>
      <c r="E732" s="16"/>
      <c r="F732" s="16">
        <f t="shared" si="116"/>
        <v>0</v>
      </c>
      <c r="G732" s="16"/>
      <c r="H732" s="16">
        <f t="shared" si="117"/>
        <v>0</v>
      </c>
      <c r="I732" s="16"/>
      <c r="J732" s="16">
        <f t="shared" si="118"/>
        <v>0</v>
      </c>
      <c r="K732" s="16">
        <f t="shared" si="119"/>
        <v>0</v>
      </c>
      <c r="L732" s="16">
        <f t="shared" si="120"/>
        <v>0</v>
      </c>
      <c r="M732" s="14"/>
      <c r="N732" s="2" t="s">
        <v>1074</v>
      </c>
      <c r="O732" s="2" t="s">
        <v>53</v>
      </c>
      <c r="P732" s="2" t="s">
        <v>53</v>
      </c>
      <c r="Q732" s="2" t="s">
        <v>1084</v>
      </c>
      <c r="R732" s="2" t="s">
        <v>61</v>
      </c>
      <c r="S732" s="2" t="s">
        <v>62</v>
      </c>
      <c r="T732" s="2" t="s">
        <v>62</v>
      </c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2" t="s">
        <v>53</v>
      </c>
      <c r="AS732" s="2" t="s">
        <v>53</v>
      </c>
      <c r="AT732" s="3"/>
      <c r="AU732" s="2" t="s">
        <v>1106</v>
      </c>
      <c r="AV732" s="3">
        <v>737</v>
      </c>
    </row>
    <row r="733" spans="1:48" ht="30" customHeight="1" x14ac:dyDescent="0.3">
      <c r="A733" s="14" t="s">
        <v>587</v>
      </c>
      <c r="B733" s="14" t="s">
        <v>622</v>
      </c>
      <c r="C733" s="14" t="s">
        <v>176</v>
      </c>
      <c r="D733" s="15">
        <v>10.3</v>
      </c>
      <c r="E733" s="16"/>
      <c r="F733" s="16">
        <f t="shared" si="116"/>
        <v>0</v>
      </c>
      <c r="G733" s="16"/>
      <c r="H733" s="16">
        <f t="shared" si="117"/>
        <v>0</v>
      </c>
      <c r="I733" s="16"/>
      <c r="J733" s="16">
        <f t="shared" si="118"/>
        <v>0</v>
      </c>
      <c r="K733" s="16">
        <f t="shared" si="119"/>
        <v>0</v>
      </c>
      <c r="L733" s="16">
        <f t="shared" si="120"/>
        <v>0</v>
      </c>
      <c r="M733" s="14"/>
      <c r="N733" s="2" t="s">
        <v>623</v>
      </c>
      <c r="O733" s="2" t="s">
        <v>53</v>
      </c>
      <c r="P733" s="2" t="s">
        <v>53</v>
      </c>
      <c r="Q733" s="2" t="s">
        <v>1084</v>
      </c>
      <c r="R733" s="2" t="s">
        <v>61</v>
      </c>
      <c r="S733" s="2" t="s">
        <v>62</v>
      </c>
      <c r="T733" s="2" t="s">
        <v>62</v>
      </c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2" t="s">
        <v>53</v>
      </c>
      <c r="AS733" s="2" t="s">
        <v>53</v>
      </c>
      <c r="AT733" s="3"/>
      <c r="AU733" s="2" t="s">
        <v>1107</v>
      </c>
      <c r="AV733" s="3">
        <v>738</v>
      </c>
    </row>
    <row r="734" spans="1:48" ht="30" customHeight="1" x14ac:dyDescent="0.3">
      <c r="A734" s="14" t="s">
        <v>873</v>
      </c>
      <c r="B734" s="14" t="s">
        <v>580</v>
      </c>
      <c r="C734" s="14" t="s">
        <v>59</v>
      </c>
      <c r="D734" s="15">
        <v>3.2</v>
      </c>
      <c r="E734" s="16"/>
      <c r="F734" s="16">
        <f t="shared" si="116"/>
        <v>0</v>
      </c>
      <c r="G734" s="16"/>
      <c r="H734" s="16">
        <f t="shared" si="117"/>
        <v>0</v>
      </c>
      <c r="I734" s="16"/>
      <c r="J734" s="16">
        <f t="shared" si="118"/>
        <v>0</v>
      </c>
      <c r="K734" s="16">
        <f t="shared" si="119"/>
        <v>0</v>
      </c>
      <c r="L734" s="16">
        <f t="shared" si="120"/>
        <v>0</v>
      </c>
      <c r="M734" s="14"/>
      <c r="N734" s="2" t="s">
        <v>874</v>
      </c>
      <c r="O734" s="2" t="s">
        <v>53</v>
      </c>
      <c r="P734" s="2" t="s">
        <v>53</v>
      </c>
      <c r="Q734" s="2" t="s">
        <v>1084</v>
      </c>
      <c r="R734" s="2" t="s">
        <v>61</v>
      </c>
      <c r="S734" s="2" t="s">
        <v>62</v>
      </c>
      <c r="T734" s="2" t="s">
        <v>62</v>
      </c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2" t="s">
        <v>53</v>
      </c>
      <c r="AS734" s="2" t="s">
        <v>53</v>
      </c>
      <c r="AT734" s="3"/>
      <c r="AU734" s="2" t="s">
        <v>1108</v>
      </c>
      <c r="AV734" s="3">
        <v>739</v>
      </c>
    </row>
    <row r="735" spans="1:48" ht="30" customHeight="1" x14ac:dyDescent="0.3">
      <c r="A735" s="14" t="s">
        <v>465</v>
      </c>
      <c r="B735" s="14" t="s">
        <v>53</v>
      </c>
      <c r="C735" s="14" t="s">
        <v>53</v>
      </c>
      <c r="D735" s="15"/>
      <c r="E735" s="16"/>
      <c r="F735" s="16">
        <f t="shared" si="116"/>
        <v>0</v>
      </c>
      <c r="G735" s="16"/>
      <c r="H735" s="16">
        <f t="shared" si="117"/>
        <v>0</v>
      </c>
      <c r="I735" s="16"/>
      <c r="J735" s="16">
        <f t="shared" si="118"/>
        <v>0</v>
      </c>
      <c r="K735" s="16">
        <f t="shared" si="119"/>
        <v>0</v>
      </c>
      <c r="L735" s="16">
        <f t="shared" si="120"/>
        <v>0</v>
      </c>
      <c r="M735" s="14"/>
      <c r="N735" s="2" t="s">
        <v>53</v>
      </c>
      <c r="O735" s="2" t="s">
        <v>53</v>
      </c>
      <c r="P735" s="2" t="s">
        <v>53</v>
      </c>
      <c r="Q735" s="2" t="s">
        <v>1084</v>
      </c>
      <c r="R735" s="2" t="s">
        <v>62</v>
      </c>
      <c r="S735" s="2" t="s">
        <v>62</v>
      </c>
      <c r="T735" s="2" t="s">
        <v>62</v>
      </c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2" t="s">
        <v>53</v>
      </c>
      <c r="AS735" s="2" t="s">
        <v>53</v>
      </c>
      <c r="AT735" s="3"/>
      <c r="AU735" s="2" t="s">
        <v>1084</v>
      </c>
      <c r="AV735" s="3">
        <v>740</v>
      </c>
    </row>
    <row r="736" spans="1:48" ht="30" customHeight="1" x14ac:dyDescent="0.3">
      <c r="A736" s="14" t="s">
        <v>475</v>
      </c>
      <c r="B736" s="14" t="s">
        <v>476</v>
      </c>
      <c r="C736" s="14" t="s">
        <v>59</v>
      </c>
      <c r="D736" s="15">
        <v>20.399999999999999</v>
      </c>
      <c r="E736" s="16"/>
      <c r="F736" s="16">
        <f t="shared" si="116"/>
        <v>0</v>
      </c>
      <c r="G736" s="16"/>
      <c r="H736" s="16">
        <f t="shared" si="117"/>
        <v>0</v>
      </c>
      <c r="I736" s="16"/>
      <c r="J736" s="16">
        <f t="shared" si="118"/>
        <v>0</v>
      </c>
      <c r="K736" s="16">
        <f t="shared" si="119"/>
        <v>0</v>
      </c>
      <c r="L736" s="16">
        <f t="shared" si="120"/>
        <v>0</v>
      </c>
      <c r="M736" s="14"/>
      <c r="N736" s="2" t="s">
        <v>477</v>
      </c>
      <c r="O736" s="2" t="s">
        <v>53</v>
      </c>
      <c r="P736" s="2" t="s">
        <v>53</v>
      </c>
      <c r="Q736" s="2" t="s">
        <v>1084</v>
      </c>
      <c r="R736" s="2" t="s">
        <v>61</v>
      </c>
      <c r="S736" s="2" t="s">
        <v>62</v>
      </c>
      <c r="T736" s="2" t="s">
        <v>62</v>
      </c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2" t="s">
        <v>53</v>
      </c>
      <c r="AS736" s="2" t="s">
        <v>53</v>
      </c>
      <c r="AT736" s="3"/>
      <c r="AU736" s="2" t="s">
        <v>1109</v>
      </c>
      <c r="AV736" s="3">
        <v>741</v>
      </c>
    </row>
    <row r="737" spans="1:48" ht="30" customHeight="1" x14ac:dyDescent="0.3">
      <c r="A737" s="14" t="s">
        <v>1079</v>
      </c>
      <c r="B737" s="14" t="s">
        <v>529</v>
      </c>
      <c r="C737" s="14" t="s">
        <v>59</v>
      </c>
      <c r="D737" s="15">
        <v>20.399999999999999</v>
      </c>
      <c r="E737" s="16"/>
      <c r="F737" s="16">
        <f t="shared" si="116"/>
        <v>0</v>
      </c>
      <c r="G737" s="16"/>
      <c r="H737" s="16">
        <f t="shared" si="117"/>
        <v>0</v>
      </c>
      <c r="I737" s="16"/>
      <c r="J737" s="16">
        <f t="shared" si="118"/>
        <v>0</v>
      </c>
      <c r="K737" s="16">
        <f t="shared" si="119"/>
        <v>0</v>
      </c>
      <c r="L737" s="16">
        <f t="shared" si="120"/>
        <v>0</v>
      </c>
      <c r="M737" s="14"/>
      <c r="N737" s="2" t="s">
        <v>1080</v>
      </c>
      <c r="O737" s="2" t="s">
        <v>53</v>
      </c>
      <c r="P737" s="2" t="s">
        <v>53</v>
      </c>
      <c r="Q737" s="2" t="s">
        <v>1084</v>
      </c>
      <c r="R737" s="2" t="s">
        <v>61</v>
      </c>
      <c r="S737" s="2" t="s">
        <v>62</v>
      </c>
      <c r="T737" s="2" t="s">
        <v>62</v>
      </c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2" t="s">
        <v>53</v>
      </c>
      <c r="AS737" s="2" t="s">
        <v>53</v>
      </c>
      <c r="AT737" s="3"/>
      <c r="AU737" s="2" t="s">
        <v>1110</v>
      </c>
      <c r="AV737" s="3">
        <v>742</v>
      </c>
    </row>
    <row r="738" spans="1:48" ht="30" customHeight="1" x14ac:dyDescent="0.3">
      <c r="A738" s="14" t="s">
        <v>532</v>
      </c>
      <c r="B738" s="14" t="s">
        <v>533</v>
      </c>
      <c r="C738" s="14" t="s">
        <v>176</v>
      </c>
      <c r="D738" s="15">
        <v>22.7</v>
      </c>
      <c r="E738" s="16"/>
      <c r="F738" s="16">
        <f t="shared" si="116"/>
        <v>0</v>
      </c>
      <c r="G738" s="16"/>
      <c r="H738" s="16">
        <f t="shared" si="117"/>
        <v>0</v>
      </c>
      <c r="I738" s="16"/>
      <c r="J738" s="16">
        <f t="shared" si="118"/>
        <v>0</v>
      </c>
      <c r="K738" s="16">
        <f t="shared" si="119"/>
        <v>0</v>
      </c>
      <c r="L738" s="16">
        <f t="shared" si="120"/>
        <v>0</v>
      </c>
      <c r="M738" s="14"/>
      <c r="N738" s="2" t="s">
        <v>534</v>
      </c>
      <c r="O738" s="2" t="s">
        <v>53</v>
      </c>
      <c r="P738" s="2" t="s">
        <v>53</v>
      </c>
      <c r="Q738" s="2" t="s">
        <v>1084</v>
      </c>
      <c r="R738" s="2" t="s">
        <v>61</v>
      </c>
      <c r="S738" s="2" t="s">
        <v>62</v>
      </c>
      <c r="T738" s="2" t="s">
        <v>62</v>
      </c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2" t="s">
        <v>53</v>
      </c>
      <c r="AS738" s="2" t="s">
        <v>53</v>
      </c>
      <c r="AT738" s="3"/>
      <c r="AU738" s="2" t="s">
        <v>1111</v>
      </c>
      <c r="AV738" s="3">
        <v>743</v>
      </c>
    </row>
    <row r="739" spans="1:48" ht="30" customHeight="1" x14ac:dyDescent="0.3">
      <c r="A739" s="15"/>
      <c r="B739" s="15"/>
      <c r="C739" s="15"/>
      <c r="D739" s="15"/>
      <c r="E739" s="16"/>
      <c r="F739" s="16"/>
      <c r="G739" s="16"/>
      <c r="H739" s="16"/>
      <c r="I739" s="16"/>
      <c r="J739" s="16"/>
      <c r="K739" s="16"/>
      <c r="L739" s="16"/>
      <c r="M739" s="15"/>
      <c r="Q739" s="1" t="s">
        <v>1084</v>
      </c>
    </row>
    <row r="740" spans="1:48" ht="30" customHeight="1" x14ac:dyDescent="0.3">
      <c r="A740" s="15"/>
      <c r="B740" s="15"/>
      <c r="C740" s="15"/>
      <c r="D740" s="15"/>
      <c r="E740" s="16"/>
      <c r="F740" s="16"/>
      <c r="G740" s="16"/>
      <c r="H740" s="16"/>
      <c r="I740" s="16"/>
      <c r="J740" s="16"/>
      <c r="K740" s="16"/>
      <c r="L740" s="16"/>
      <c r="M740" s="15"/>
      <c r="Q740" s="1" t="s">
        <v>1084</v>
      </c>
    </row>
    <row r="741" spans="1:48" ht="30" customHeight="1" x14ac:dyDescent="0.3">
      <c r="A741" s="15"/>
      <c r="B741" s="15"/>
      <c r="C741" s="15"/>
      <c r="D741" s="15"/>
      <c r="E741" s="16"/>
      <c r="F741" s="16"/>
      <c r="G741" s="16"/>
      <c r="H741" s="16"/>
      <c r="I741" s="16"/>
      <c r="J741" s="16"/>
      <c r="K741" s="16"/>
      <c r="L741" s="16"/>
      <c r="M741" s="15"/>
      <c r="Q741" s="1" t="s">
        <v>1084</v>
      </c>
    </row>
    <row r="742" spans="1:48" ht="30" customHeight="1" x14ac:dyDescent="0.3">
      <c r="A742" s="15"/>
      <c r="B742" s="15"/>
      <c r="C742" s="15"/>
      <c r="D742" s="15"/>
      <c r="E742" s="16"/>
      <c r="F742" s="16"/>
      <c r="G742" s="16"/>
      <c r="H742" s="16"/>
      <c r="I742" s="16"/>
      <c r="J742" s="16"/>
      <c r="K742" s="16"/>
      <c r="L742" s="16"/>
      <c r="M742" s="15"/>
      <c r="Q742" s="1" t="s">
        <v>1084</v>
      </c>
    </row>
    <row r="743" spans="1:48" ht="30" customHeight="1" x14ac:dyDescent="0.3">
      <c r="A743" s="15"/>
      <c r="B743" s="15"/>
      <c r="C743" s="15"/>
      <c r="D743" s="15"/>
      <c r="E743" s="16"/>
      <c r="F743" s="16"/>
      <c r="G743" s="16"/>
      <c r="H743" s="16"/>
      <c r="I743" s="16"/>
      <c r="J743" s="16"/>
      <c r="K743" s="16"/>
      <c r="L743" s="16"/>
      <c r="M743" s="15"/>
      <c r="Q743" s="1" t="s">
        <v>1084</v>
      </c>
    </row>
    <row r="744" spans="1:48" ht="30" customHeight="1" x14ac:dyDescent="0.3">
      <c r="A744" s="15"/>
      <c r="B744" s="15"/>
      <c r="C744" s="15"/>
      <c r="D744" s="15"/>
      <c r="E744" s="16"/>
      <c r="F744" s="16"/>
      <c r="G744" s="16"/>
      <c r="H744" s="16"/>
      <c r="I744" s="16"/>
      <c r="J744" s="16"/>
      <c r="K744" s="16"/>
      <c r="L744" s="16"/>
      <c r="M744" s="15"/>
      <c r="Q744" s="1" t="s">
        <v>1084</v>
      </c>
    </row>
    <row r="745" spans="1:48" ht="30" customHeight="1" x14ac:dyDescent="0.3">
      <c r="A745" s="15"/>
      <c r="B745" s="15"/>
      <c r="C745" s="15"/>
      <c r="D745" s="15"/>
      <c r="E745" s="16"/>
      <c r="F745" s="16"/>
      <c r="G745" s="16"/>
      <c r="H745" s="16"/>
      <c r="I745" s="16"/>
      <c r="J745" s="16"/>
      <c r="K745" s="16"/>
      <c r="L745" s="16"/>
      <c r="M745" s="15"/>
      <c r="Q745" s="1" t="s">
        <v>1084</v>
      </c>
    </row>
    <row r="746" spans="1:48" ht="30" customHeight="1" x14ac:dyDescent="0.3">
      <c r="A746" s="15"/>
      <c r="B746" s="15"/>
      <c r="C746" s="15"/>
      <c r="D746" s="15"/>
      <c r="E746" s="16"/>
      <c r="F746" s="16"/>
      <c r="G746" s="16"/>
      <c r="H746" s="16"/>
      <c r="I746" s="16"/>
      <c r="J746" s="16"/>
      <c r="K746" s="16"/>
      <c r="L746" s="16"/>
      <c r="M746" s="15"/>
      <c r="Q746" s="1" t="s">
        <v>1084</v>
      </c>
    </row>
    <row r="747" spans="1:48" ht="30" customHeight="1" x14ac:dyDescent="0.3">
      <c r="A747" s="15"/>
      <c r="B747" s="15"/>
      <c r="C747" s="15"/>
      <c r="D747" s="15"/>
      <c r="E747" s="16"/>
      <c r="F747" s="16"/>
      <c r="G747" s="16"/>
      <c r="H747" s="16"/>
      <c r="I747" s="16"/>
      <c r="J747" s="16"/>
      <c r="K747" s="16"/>
      <c r="L747" s="16"/>
      <c r="M747" s="15"/>
      <c r="Q747" s="1" t="s">
        <v>1084</v>
      </c>
    </row>
    <row r="748" spans="1:48" ht="30" customHeight="1" x14ac:dyDescent="0.3">
      <c r="A748" s="15"/>
      <c r="B748" s="15"/>
      <c r="C748" s="15"/>
      <c r="D748" s="15"/>
      <c r="E748" s="16"/>
      <c r="F748" s="16"/>
      <c r="G748" s="16"/>
      <c r="H748" s="16"/>
      <c r="I748" s="16"/>
      <c r="J748" s="16"/>
      <c r="K748" s="16"/>
      <c r="L748" s="16"/>
      <c r="M748" s="15"/>
      <c r="Q748" s="1" t="s">
        <v>1084</v>
      </c>
    </row>
    <row r="749" spans="1:48" ht="30" customHeight="1" x14ac:dyDescent="0.3">
      <c r="A749" s="15"/>
      <c r="B749" s="15"/>
      <c r="C749" s="15"/>
      <c r="D749" s="15"/>
      <c r="E749" s="16"/>
      <c r="F749" s="16"/>
      <c r="G749" s="16"/>
      <c r="H749" s="16"/>
      <c r="I749" s="16"/>
      <c r="J749" s="16"/>
      <c r="K749" s="16"/>
      <c r="L749" s="16"/>
      <c r="M749" s="15"/>
      <c r="Q749" s="1" t="s">
        <v>1084</v>
      </c>
    </row>
    <row r="750" spans="1:48" ht="30" customHeight="1" x14ac:dyDescent="0.3">
      <c r="A750" s="15"/>
      <c r="B750" s="15"/>
      <c r="C750" s="15"/>
      <c r="D750" s="15"/>
      <c r="E750" s="16"/>
      <c r="F750" s="16"/>
      <c r="G750" s="16"/>
      <c r="H750" s="16"/>
      <c r="I750" s="16"/>
      <c r="J750" s="16"/>
      <c r="K750" s="16"/>
      <c r="L750" s="16"/>
      <c r="M750" s="15"/>
      <c r="Q750" s="1" t="s">
        <v>1084</v>
      </c>
    </row>
    <row r="751" spans="1:48" ht="30" customHeight="1" x14ac:dyDescent="0.3">
      <c r="A751" s="15"/>
      <c r="B751" s="15"/>
      <c r="C751" s="15"/>
      <c r="D751" s="15"/>
      <c r="E751" s="16"/>
      <c r="F751" s="16"/>
      <c r="G751" s="16"/>
      <c r="H751" s="16"/>
      <c r="I751" s="16"/>
      <c r="J751" s="16"/>
      <c r="K751" s="16"/>
      <c r="L751" s="16"/>
      <c r="M751" s="15"/>
      <c r="Q751" s="1" t="s">
        <v>1084</v>
      </c>
    </row>
    <row r="752" spans="1:48" ht="30" customHeight="1" x14ac:dyDescent="0.3">
      <c r="A752" s="15"/>
      <c r="B752" s="15"/>
      <c r="C752" s="15"/>
      <c r="D752" s="15"/>
      <c r="E752" s="16"/>
      <c r="F752" s="16"/>
      <c r="G752" s="16"/>
      <c r="H752" s="16"/>
      <c r="I752" s="16"/>
      <c r="J752" s="16"/>
      <c r="K752" s="16"/>
      <c r="L752" s="16"/>
      <c r="M752" s="15"/>
      <c r="Q752" s="1" t="s">
        <v>1084</v>
      </c>
    </row>
    <row r="753" spans="1:48" ht="30" customHeight="1" x14ac:dyDescent="0.3">
      <c r="A753" s="14" t="s">
        <v>80</v>
      </c>
      <c r="B753" s="15"/>
      <c r="C753" s="15"/>
      <c r="D753" s="15"/>
      <c r="E753" s="16"/>
      <c r="F753" s="16">
        <f>SUMIF(Q711:Q752,"010219",F711:F752)</f>
        <v>0</v>
      </c>
      <c r="G753" s="16"/>
      <c r="H753" s="16">
        <f>SUMIF(Q711:Q752,"010219",H711:H752)</f>
        <v>0</v>
      </c>
      <c r="I753" s="16"/>
      <c r="J753" s="16">
        <f>SUMIF(Q711:Q752,"010219",J711:J752)</f>
        <v>0</v>
      </c>
      <c r="K753" s="16"/>
      <c r="L753" s="16">
        <f>SUMIF(Q711:Q752,"010219",L711:L752)</f>
        <v>0</v>
      </c>
      <c r="M753" s="15"/>
      <c r="N753" t="s">
        <v>81</v>
      </c>
    </row>
    <row r="754" spans="1:48" ht="30" customHeight="1" x14ac:dyDescent="0.3">
      <c r="A754" s="17" t="s">
        <v>1112</v>
      </c>
      <c r="B754" s="17" t="s">
        <v>53</v>
      </c>
      <c r="C754" s="18"/>
      <c r="D754" s="18"/>
      <c r="E754" s="20"/>
      <c r="F754" s="20"/>
      <c r="G754" s="20"/>
      <c r="H754" s="20"/>
      <c r="I754" s="20"/>
      <c r="J754" s="20"/>
      <c r="K754" s="20"/>
      <c r="L754" s="20"/>
      <c r="M754" s="18"/>
      <c r="N754" s="12"/>
      <c r="O754" s="12"/>
      <c r="P754" s="12"/>
      <c r="Q754" s="11" t="s">
        <v>1113</v>
      </c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</row>
    <row r="755" spans="1:48" ht="30" customHeight="1" x14ac:dyDescent="0.3">
      <c r="A755" s="14" t="s">
        <v>153</v>
      </c>
      <c r="B755" s="14" t="s">
        <v>53</v>
      </c>
      <c r="C755" s="14" t="s">
        <v>53</v>
      </c>
      <c r="D755" s="15"/>
      <c r="E755" s="16"/>
      <c r="F755" s="16">
        <f t="shared" ref="F755:F772" si="121">TRUNC(E755*D755, 0)</f>
        <v>0</v>
      </c>
      <c r="G755" s="16"/>
      <c r="H755" s="16">
        <f t="shared" ref="H755:H772" si="122">TRUNC(G755*D755, 0)</f>
        <v>0</v>
      </c>
      <c r="I755" s="16"/>
      <c r="J755" s="16">
        <f t="shared" ref="J755:J772" si="123">TRUNC(I755*D755, 0)</f>
        <v>0</v>
      </c>
      <c r="K755" s="16">
        <f t="shared" ref="K755:K772" si="124">TRUNC(E755+G755+I755, 0)</f>
        <v>0</v>
      </c>
      <c r="L755" s="16">
        <f t="shared" ref="L755:L772" si="125">TRUNC(F755+H755+J755, 0)</f>
        <v>0</v>
      </c>
      <c r="M755" s="14"/>
      <c r="N755" s="2" t="s">
        <v>53</v>
      </c>
      <c r="O755" s="2" t="s">
        <v>53</v>
      </c>
      <c r="P755" s="2" t="s">
        <v>53</v>
      </c>
      <c r="Q755" s="2" t="s">
        <v>1113</v>
      </c>
      <c r="R755" s="2" t="s">
        <v>62</v>
      </c>
      <c r="S755" s="2" t="s">
        <v>62</v>
      </c>
      <c r="T755" s="2" t="s">
        <v>62</v>
      </c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2" t="s">
        <v>53</v>
      </c>
      <c r="AS755" s="2" t="s">
        <v>53</v>
      </c>
      <c r="AT755" s="3"/>
      <c r="AU755" s="2" t="s">
        <v>1113</v>
      </c>
      <c r="AV755" s="3">
        <v>746</v>
      </c>
    </row>
    <row r="756" spans="1:48" ht="30" customHeight="1" x14ac:dyDescent="0.3">
      <c r="A756" s="14" t="s">
        <v>158</v>
      </c>
      <c r="B756" s="14" t="s">
        <v>159</v>
      </c>
      <c r="C756" s="14" t="s">
        <v>59</v>
      </c>
      <c r="D756" s="15">
        <v>8.5</v>
      </c>
      <c r="E756" s="16"/>
      <c r="F756" s="16">
        <f t="shared" si="121"/>
        <v>0</v>
      </c>
      <c r="G756" s="16"/>
      <c r="H756" s="16">
        <f t="shared" si="122"/>
        <v>0</v>
      </c>
      <c r="I756" s="16"/>
      <c r="J756" s="16">
        <f t="shared" si="123"/>
        <v>0</v>
      </c>
      <c r="K756" s="16">
        <f t="shared" si="124"/>
        <v>0</v>
      </c>
      <c r="L756" s="16">
        <f t="shared" si="125"/>
        <v>0</v>
      </c>
      <c r="M756" s="14"/>
      <c r="N756" s="2" t="s">
        <v>160</v>
      </c>
      <c r="O756" s="2" t="s">
        <v>53</v>
      </c>
      <c r="P756" s="2" t="s">
        <v>53</v>
      </c>
      <c r="Q756" s="2" t="s">
        <v>1113</v>
      </c>
      <c r="R756" s="2" t="s">
        <v>61</v>
      </c>
      <c r="S756" s="2" t="s">
        <v>62</v>
      </c>
      <c r="T756" s="2" t="s">
        <v>62</v>
      </c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2" t="s">
        <v>53</v>
      </c>
      <c r="AS756" s="2" t="s">
        <v>53</v>
      </c>
      <c r="AT756" s="3"/>
      <c r="AU756" s="2" t="s">
        <v>1114</v>
      </c>
      <c r="AV756" s="3">
        <v>747</v>
      </c>
    </row>
    <row r="757" spans="1:48" ht="30" customHeight="1" x14ac:dyDescent="0.3">
      <c r="A757" s="14" t="s">
        <v>1030</v>
      </c>
      <c r="B757" s="14" t="s">
        <v>1031</v>
      </c>
      <c r="C757" s="14" t="s">
        <v>59</v>
      </c>
      <c r="D757" s="15">
        <v>8.5</v>
      </c>
      <c r="E757" s="16"/>
      <c r="F757" s="16">
        <f t="shared" si="121"/>
        <v>0</v>
      </c>
      <c r="G757" s="16"/>
      <c r="H757" s="16">
        <f t="shared" si="122"/>
        <v>0</v>
      </c>
      <c r="I757" s="16"/>
      <c r="J757" s="16">
        <f t="shared" si="123"/>
        <v>0</v>
      </c>
      <c r="K757" s="16">
        <f t="shared" si="124"/>
        <v>0</v>
      </c>
      <c r="L757" s="16">
        <f t="shared" si="125"/>
        <v>0</v>
      </c>
      <c r="M757" s="14"/>
      <c r="N757" s="2" t="s">
        <v>1032</v>
      </c>
      <c r="O757" s="2" t="s">
        <v>53</v>
      </c>
      <c r="P757" s="2" t="s">
        <v>53</v>
      </c>
      <c r="Q757" s="2" t="s">
        <v>1113</v>
      </c>
      <c r="R757" s="2" t="s">
        <v>61</v>
      </c>
      <c r="S757" s="2" t="s">
        <v>62</v>
      </c>
      <c r="T757" s="2" t="s">
        <v>62</v>
      </c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2" t="s">
        <v>53</v>
      </c>
      <c r="AS757" s="2" t="s">
        <v>53</v>
      </c>
      <c r="AT757" s="3"/>
      <c r="AU757" s="2" t="s">
        <v>1115</v>
      </c>
      <c r="AV757" s="3">
        <v>748</v>
      </c>
    </row>
    <row r="758" spans="1:48" ht="30" customHeight="1" x14ac:dyDescent="0.3">
      <c r="A758" s="14" t="s">
        <v>1034</v>
      </c>
      <c r="B758" s="14" t="s">
        <v>1031</v>
      </c>
      <c r="C758" s="14" t="s">
        <v>59</v>
      </c>
      <c r="D758" s="15">
        <v>8.5</v>
      </c>
      <c r="E758" s="16"/>
      <c r="F758" s="16">
        <f t="shared" si="121"/>
        <v>0</v>
      </c>
      <c r="G758" s="16"/>
      <c r="H758" s="16">
        <f t="shared" si="122"/>
        <v>0</v>
      </c>
      <c r="I758" s="16"/>
      <c r="J758" s="16">
        <f t="shared" si="123"/>
        <v>0</v>
      </c>
      <c r="K758" s="16">
        <f t="shared" si="124"/>
        <v>0</v>
      </c>
      <c r="L758" s="16">
        <f t="shared" si="125"/>
        <v>0</v>
      </c>
      <c r="M758" s="14"/>
      <c r="N758" s="2" t="s">
        <v>1035</v>
      </c>
      <c r="O758" s="2" t="s">
        <v>53</v>
      </c>
      <c r="P758" s="2" t="s">
        <v>53</v>
      </c>
      <c r="Q758" s="2" t="s">
        <v>1113</v>
      </c>
      <c r="R758" s="2" t="s">
        <v>61</v>
      </c>
      <c r="S758" s="2" t="s">
        <v>62</v>
      </c>
      <c r="T758" s="2" t="s">
        <v>62</v>
      </c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2" t="s">
        <v>53</v>
      </c>
      <c r="AS758" s="2" t="s">
        <v>53</v>
      </c>
      <c r="AT758" s="3"/>
      <c r="AU758" s="2" t="s">
        <v>1116</v>
      </c>
      <c r="AV758" s="3">
        <v>749</v>
      </c>
    </row>
    <row r="759" spans="1:48" ht="30" customHeight="1" x14ac:dyDescent="0.3">
      <c r="A759" s="14" t="s">
        <v>267</v>
      </c>
      <c r="B759" s="14" t="s">
        <v>268</v>
      </c>
      <c r="C759" s="14" t="s">
        <v>59</v>
      </c>
      <c r="D759" s="15">
        <v>8.5</v>
      </c>
      <c r="E759" s="16"/>
      <c r="F759" s="16">
        <f t="shared" si="121"/>
        <v>0</v>
      </c>
      <c r="G759" s="16"/>
      <c r="H759" s="16">
        <f t="shared" si="122"/>
        <v>0</v>
      </c>
      <c r="I759" s="16"/>
      <c r="J759" s="16">
        <f t="shared" si="123"/>
        <v>0</v>
      </c>
      <c r="K759" s="16">
        <f t="shared" si="124"/>
        <v>0</v>
      </c>
      <c r="L759" s="16">
        <f t="shared" si="125"/>
        <v>0</v>
      </c>
      <c r="M759" s="14"/>
      <c r="N759" s="2" t="s">
        <v>269</v>
      </c>
      <c r="O759" s="2" t="s">
        <v>53</v>
      </c>
      <c r="P759" s="2" t="s">
        <v>53</v>
      </c>
      <c r="Q759" s="2" t="s">
        <v>1113</v>
      </c>
      <c r="R759" s="2" t="s">
        <v>61</v>
      </c>
      <c r="S759" s="2" t="s">
        <v>62</v>
      </c>
      <c r="T759" s="2" t="s">
        <v>62</v>
      </c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2" t="s">
        <v>53</v>
      </c>
      <c r="AS759" s="2" t="s">
        <v>53</v>
      </c>
      <c r="AT759" s="3"/>
      <c r="AU759" s="2" t="s">
        <v>1117</v>
      </c>
      <c r="AV759" s="3">
        <v>750</v>
      </c>
    </row>
    <row r="760" spans="1:48" ht="30" customHeight="1" x14ac:dyDescent="0.3">
      <c r="A760" s="14" t="s">
        <v>1038</v>
      </c>
      <c r="B760" s="14" t="s">
        <v>272</v>
      </c>
      <c r="C760" s="14" t="s">
        <v>59</v>
      </c>
      <c r="D760" s="15">
        <v>8.5</v>
      </c>
      <c r="E760" s="16"/>
      <c r="F760" s="16">
        <f t="shared" si="121"/>
        <v>0</v>
      </c>
      <c r="G760" s="16"/>
      <c r="H760" s="16">
        <f t="shared" si="122"/>
        <v>0</v>
      </c>
      <c r="I760" s="16"/>
      <c r="J760" s="16">
        <f t="shared" si="123"/>
        <v>0</v>
      </c>
      <c r="K760" s="16">
        <f t="shared" si="124"/>
        <v>0</v>
      </c>
      <c r="L760" s="16">
        <f t="shared" si="125"/>
        <v>0</v>
      </c>
      <c r="M760" s="14"/>
      <c r="N760" s="2" t="s">
        <v>1039</v>
      </c>
      <c r="O760" s="2" t="s">
        <v>53</v>
      </c>
      <c r="P760" s="2" t="s">
        <v>53</v>
      </c>
      <c r="Q760" s="2" t="s">
        <v>1113</v>
      </c>
      <c r="R760" s="2" t="s">
        <v>61</v>
      </c>
      <c r="S760" s="2" t="s">
        <v>62</v>
      </c>
      <c r="T760" s="2" t="s">
        <v>62</v>
      </c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2" t="s">
        <v>53</v>
      </c>
      <c r="AS760" s="2" t="s">
        <v>53</v>
      </c>
      <c r="AT760" s="3"/>
      <c r="AU760" s="2" t="s">
        <v>1118</v>
      </c>
      <c r="AV760" s="3">
        <v>751</v>
      </c>
    </row>
    <row r="761" spans="1:48" ht="30" customHeight="1" x14ac:dyDescent="0.3">
      <c r="A761" s="14" t="s">
        <v>1041</v>
      </c>
      <c r="B761" s="14" t="s">
        <v>1042</v>
      </c>
      <c r="C761" s="14" t="s">
        <v>176</v>
      </c>
      <c r="D761" s="15">
        <v>2.2000000000000002</v>
      </c>
      <c r="E761" s="16"/>
      <c r="F761" s="16">
        <f t="shared" si="121"/>
        <v>0</v>
      </c>
      <c r="G761" s="16"/>
      <c r="H761" s="16">
        <f t="shared" si="122"/>
        <v>0</v>
      </c>
      <c r="I761" s="16"/>
      <c r="J761" s="16">
        <f t="shared" si="123"/>
        <v>0</v>
      </c>
      <c r="K761" s="16">
        <f t="shared" si="124"/>
        <v>0</v>
      </c>
      <c r="L761" s="16">
        <f t="shared" si="125"/>
        <v>0</v>
      </c>
      <c r="M761" s="14"/>
      <c r="N761" s="2" t="s">
        <v>1043</v>
      </c>
      <c r="O761" s="2" t="s">
        <v>53</v>
      </c>
      <c r="P761" s="2" t="s">
        <v>53</v>
      </c>
      <c r="Q761" s="2" t="s">
        <v>1113</v>
      </c>
      <c r="R761" s="2" t="s">
        <v>61</v>
      </c>
      <c r="S761" s="2" t="s">
        <v>62</v>
      </c>
      <c r="T761" s="2" t="s">
        <v>62</v>
      </c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2" t="s">
        <v>53</v>
      </c>
      <c r="AS761" s="2" t="s">
        <v>53</v>
      </c>
      <c r="AT761" s="3"/>
      <c r="AU761" s="2" t="s">
        <v>1119</v>
      </c>
      <c r="AV761" s="3">
        <v>752</v>
      </c>
    </row>
    <row r="762" spans="1:48" ht="30" customHeight="1" x14ac:dyDescent="0.3">
      <c r="A762" s="14" t="s">
        <v>295</v>
      </c>
      <c r="B762" s="14" t="s">
        <v>53</v>
      </c>
      <c r="C762" s="14" t="s">
        <v>53</v>
      </c>
      <c r="D762" s="15"/>
      <c r="E762" s="16"/>
      <c r="F762" s="16">
        <f t="shared" si="121"/>
        <v>0</v>
      </c>
      <c r="G762" s="16"/>
      <c r="H762" s="16">
        <f t="shared" si="122"/>
        <v>0</v>
      </c>
      <c r="I762" s="16"/>
      <c r="J762" s="16">
        <f t="shared" si="123"/>
        <v>0</v>
      </c>
      <c r="K762" s="16">
        <f t="shared" si="124"/>
        <v>0</v>
      </c>
      <c r="L762" s="16">
        <f t="shared" si="125"/>
        <v>0</v>
      </c>
      <c r="M762" s="14"/>
      <c r="N762" s="2" t="s">
        <v>53</v>
      </c>
      <c r="O762" s="2" t="s">
        <v>53</v>
      </c>
      <c r="P762" s="2" t="s">
        <v>53</v>
      </c>
      <c r="Q762" s="2" t="s">
        <v>1113</v>
      </c>
      <c r="R762" s="2" t="s">
        <v>62</v>
      </c>
      <c r="S762" s="2" t="s">
        <v>62</v>
      </c>
      <c r="T762" s="2" t="s">
        <v>62</v>
      </c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2" t="s">
        <v>53</v>
      </c>
      <c r="AS762" s="2" t="s">
        <v>53</v>
      </c>
      <c r="AT762" s="3"/>
      <c r="AU762" s="2" t="s">
        <v>1113</v>
      </c>
      <c r="AV762" s="3">
        <v>753</v>
      </c>
    </row>
    <row r="763" spans="1:48" ht="30" customHeight="1" x14ac:dyDescent="0.3">
      <c r="A763" s="14" t="s">
        <v>158</v>
      </c>
      <c r="B763" s="14" t="s">
        <v>1045</v>
      </c>
      <c r="C763" s="14" t="s">
        <v>59</v>
      </c>
      <c r="D763" s="15">
        <v>27.7</v>
      </c>
      <c r="E763" s="16"/>
      <c r="F763" s="16">
        <f t="shared" si="121"/>
        <v>0</v>
      </c>
      <c r="G763" s="16"/>
      <c r="H763" s="16">
        <f t="shared" si="122"/>
        <v>0</v>
      </c>
      <c r="I763" s="16"/>
      <c r="J763" s="16">
        <f t="shared" si="123"/>
        <v>0</v>
      </c>
      <c r="K763" s="16">
        <f t="shared" si="124"/>
        <v>0</v>
      </c>
      <c r="L763" s="16">
        <f t="shared" si="125"/>
        <v>0</v>
      </c>
      <c r="M763" s="14"/>
      <c r="N763" s="2" t="s">
        <v>1046</v>
      </c>
      <c r="O763" s="2" t="s">
        <v>53</v>
      </c>
      <c r="P763" s="2" t="s">
        <v>53</v>
      </c>
      <c r="Q763" s="2" t="s">
        <v>1113</v>
      </c>
      <c r="R763" s="2" t="s">
        <v>61</v>
      </c>
      <c r="S763" s="2" t="s">
        <v>62</v>
      </c>
      <c r="T763" s="2" t="s">
        <v>62</v>
      </c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2" t="s">
        <v>53</v>
      </c>
      <c r="AS763" s="2" t="s">
        <v>53</v>
      </c>
      <c r="AT763" s="3"/>
      <c r="AU763" s="2" t="s">
        <v>1120</v>
      </c>
      <c r="AV763" s="3">
        <v>754</v>
      </c>
    </row>
    <row r="764" spans="1:48" ht="30" customHeight="1" x14ac:dyDescent="0.3">
      <c r="A764" s="14" t="s">
        <v>1030</v>
      </c>
      <c r="B764" s="14" t="s">
        <v>1048</v>
      </c>
      <c r="C764" s="14" t="s">
        <v>59</v>
      </c>
      <c r="D764" s="15">
        <v>11.5</v>
      </c>
      <c r="E764" s="16"/>
      <c r="F764" s="16">
        <f t="shared" si="121"/>
        <v>0</v>
      </c>
      <c r="G764" s="16"/>
      <c r="H764" s="16">
        <f t="shared" si="122"/>
        <v>0</v>
      </c>
      <c r="I764" s="16"/>
      <c r="J764" s="16">
        <f t="shared" si="123"/>
        <v>0</v>
      </c>
      <c r="K764" s="16">
        <f t="shared" si="124"/>
        <v>0</v>
      </c>
      <c r="L764" s="16">
        <f t="shared" si="125"/>
        <v>0</v>
      </c>
      <c r="M764" s="14"/>
      <c r="N764" s="2" t="s">
        <v>1049</v>
      </c>
      <c r="O764" s="2" t="s">
        <v>53</v>
      </c>
      <c r="P764" s="2" t="s">
        <v>53</v>
      </c>
      <c r="Q764" s="2" t="s">
        <v>1113</v>
      </c>
      <c r="R764" s="2" t="s">
        <v>61</v>
      </c>
      <c r="S764" s="2" t="s">
        <v>62</v>
      </c>
      <c r="T764" s="2" t="s">
        <v>62</v>
      </c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2" t="s">
        <v>53</v>
      </c>
      <c r="AS764" s="2" t="s">
        <v>53</v>
      </c>
      <c r="AT764" s="3"/>
      <c r="AU764" s="2" t="s">
        <v>1121</v>
      </c>
      <c r="AV764" s="3">
        <v>755</v>
      </c>
    </row>
    <row r="765" spans="1:48" ht="30" customHeight="1" x14ac:dyDescent="0.3">
      <c r="A765" s="14" t="s">
        <v>1034</v>
      </c>
      <c r="B765" s="14" t="s">
        <v>1048</v>
      </c>
      <c r="C765" s="14" t="s">
        <v>59</v>
      </c>
      <c r="D765" s="15">
        <v>11.5</v>
      </c>
      <c r="E765" s="16"/>
      <c r="F765" s="16">
        <f t="shared" si="121"/>
        <v>0</v>
      </c>
      <c r="G765" s="16"/>
      <c r="H765" s="16">
        <f t="shared" si="122"/>
        <v>0</v>
      </c>
      <c r="I765" s="16"/>
      <c r="J765" s="16">
        <f t="shared" si="123"/>
        <v>0</v>
      </c>
      <c r="K765" s="16">
        <f t="shared" si="124"/>
        <v>0</v>
      </c>
      <c r="L765" s="16">
        <f t="shared" si="125"/>
        <v>0</v>
      </c>
      <c r="M765" s="14"/>
      <c r="N765" s="2" t="s">
        <v>1051</v>
      </c>
      <c r="O765" s="2" t="s">
        <v>53</v>
      </c>
      <c r="P765" s="2" t="s">
        <v>53</v>
      </c>
      <c r="Q765" s="2" t="s">
        <v>1113</v>
      </c>
      <c r="R765" s="2" t="s">
        <v>61</v>
      </c>
      <c r="S765" s="2" t="s">
        <v>62</v>
      </c>
      <c r="T765" s="2" t="s">
        <v>62</v>
      </c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2" t="s">
        <v>53</v>
      </c>
      <c r="AS765" s="2" t="s">
        <v>53</v>
      </c>
      <c r="AT765" s="3"/>
      <c r="AU765" s="2" t="s">
        <v>1122</v>
      </c>
      <c r="AV765" s="3">
        <v>756</v>
      </c>
    </row>
    <row r="766" spans="1:48" ht="30" customHeight="1" x14ac:dyDescent="0.3">
      <c r="A766" s="14" t="s">
        <v>212</v>
      </c>
      <c r="B766" s="14" t="s">
        <v>213</v>
      </c>
      <c r="C766" s="14" t="s">
        <v>59</v>
      </c>
      <c r="D766" s="15">
        <v>27.7</v>
      </c>
      <c r="E766" s="16"/>
      <c r="F766" s="16">
        <f t="shared" si="121"/>
        <v>0</v>
      </c>
      <c r="G766" s="16"/>
      <c r="H766" s="16">
        <f t="shared" si="122"/>
        <v>0</v>
      </c>
      <c r="I766" s="16"/>
      <c r="J766" s="16">
        <f t="shared" si="123"/>
        <v>0</v>
      </c>
      <c r="K766" s="16">
        <f t="shared" si="124"/>
        <v>0</v>
      </c>
      <c r="L766" s="16">
        <f t="shared" si="125"/>
        <v>0</v>
      </c>
      <c r="M766" s="14"/>
      <c r="N766" s="2" t="s">
        <v>214</v>
      </c>
      <c r="O766" s="2" t="s">
        <v>53</v>
      </c>
      <c r="P766" s="2" t="s">
        <v>53</v>
      </c>
      <c r="Q766" s="2" t="s">
        <v>1113</v>
      </c>
      <c r="R766" s="2" t="s">
        <v>61</v>
      </c>
      <c r="S766" s="2" t="s">
        <v>62</v>
      </c>
      <c r="T766" s="2" t="s">
        <v>62</v>
      </c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2" t="s">
        <v>53</v>
      </c>
      <c r="AS766" s="2" t="s">
        <v>53</v>
      </c>
      <c r="AT766" s="3"/>
      <c r="AU766" s="2" t="s">
        <v>1123</v>
      </c>
      <c r="AV766" s="3">
        <v>757</v>
      </c>
    </row>
    <row r="767" spans="1:48" ht="30" customHeight="1" x14ac:dyDescent="0.3">
      <c r="A767" s="14" t="s">
        <v>267</v>
      </c>
      <c r="B767" s="14" t="s">
        <v>446</v>
      </c>
      <c r="C767" s="14" t="s">
        <v>59</v>
      </c>
      <c r="D767" s="15">
        <v>27.7</v>
      </c>
      <c r="E767" s="16"/>
      <c r="F767" s="16">
        <f t="shared" si="121"/>
        <v>0</v>
      </c>
      <c r="G767" s="16"/>
      <c r="H767" s="16">
        <f t="shared" si="122"/>
        <v>0</v>
      </c>
      <c r="I767" s="16"/>
      <c r="J767" s="16">
        <f t="shared" si="123"/>
        <v>0</v>
      </c>
      <c r="K767" s="16">
        <f t="shared" si="124"/>
        <v>0</v>
      </c>
      <c r="L767" s="16">
        <f t="shared" si="125"/>
        <v>0</v>
      </c>
      <c r="M767" s="14"/>
      <c r="N767" s="2" t="s">
        <v>447</v>
      </c>
      <c r="O767" s="2" t="s">
        <v>53</v>
      </c>
      <c r="P767" s="2" t="s">
        <v>53</v>
      </c>
      <c r="Q767" s="2" t="s">
        <v>1113</v>
      </c>
      <c r="R767" s="2" t="s">
        <v>61</v>
      </c>
      <c r="S767" s="2" t="s">
        <v>62</v>
      </c>
      <c r="T767" s="2" t="s">
        <v>62</v>
      </c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2" t="s">
        <v>53</v>
      </c>
      <c r="AS767" s="2" t="s">
        <v>53</v>
      </c>
      <c r="AT767" s="3"/>
      <c r="AU767" s="2" t="s">
        <v>1124</v>
      </c>
      <c r="AV767" s="3">
        <v>758</v>
      </c>
    </row>
    <row r="768" spans="1:48" ht="30" customHeight="1" x14ac:dyDescent="0.3">
      <c r="A768" s="14" t="s">
        <v>1055</v>
      </c>
      <c r="B768" s="14" t="s">
        <v>272</v>
      </c>
      <c r="C768" s="14" t="s">
        <v>59</v>
      </c>
      <c r="D768" s="15">
        <v>27.7</v>
      </c>
      <c r="E768" s="16"/>
      <c r="F768" s="16">
        <f t="shared" si="121"/>
        <v>0</v>
      </c>
      <c r="G768" s="16"/>
      <c r="H768" s="16">
        <f t="shared" si="122"/>
        <v>0</v>
      </c>
      <c r="I768" s="16"/>
      <c r="J768" s="16">
        <f t="shared" si="123"/>
        <v>0</v>
      </c>
      <c r="K768" s="16">
        <f t="shared" si="124"/>
        <v>0</v>
      </c>
      <c r="L768" s="16">
        <f t="shared" si="125"/>
        <v>0</v>
      </c>
      <c r="M768" s="14"/>
      <c r="N768" s="2" t="s">
        <v>1056</v>
      </c>
      <c r="O768" s="2" t="s">
        <v>53</v>
      </c>
      <c r="P768" s="2" t="s">
        <v>53</v>
      </c>
      <c r="Q768" s="2" t="s">
        <v>1113</v>
      </c>
      <c r="R768" s="2" t="s">
        <v>61</v>
      </c>
      <c r="S768" s="2" t="s">
        <v>62</v>
      </c>
      <c r="T768" s="2" t="s">
        <v>62</v>
      </c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2" t="s">
        <v>53</v>
      </c>
      <c r="AS768" s="2" t="s">
        <v>53</v>
      </c>
      <c r="AT768" s="3"/>
      <c r="AU768" s="2" t="s">
        <v>1125</v>
      </c>
      <c r="AV768" s="3">
        <v>759</v>
      </c>
    </row>
    <row r="769" spans="1:48" ht="30" customHeight="1" x14ac:dyDescent="0.3">
      <c r="A769" s="14" t="s">
        <v>465</v>
      </c>
      <c r="B769" s="14" t="s">
        <v>53</v>
      </c>
      <c r="C769" s="14" t="s">
        <v>53</v>
      </c>
      <c r="D769" s="15"/>
      <c r="E769" s="16"/>
      <c r="F769" s="16">
        <f t="shared" si="121"/>
        <v>0</v>
      </c>
      <c r="G769" s="16"/>
      <c r="H769" s="16">
        <f t="shared" si="122"/>
        <v>0</v>
      </c>
      <c r="I769" s="16"/>
      <c r="J769" s="16">
        <f t="shared" si="123"/>
        <v>0</v>
      </c>
      <c r="K769" s="16">
        <f t="shared" si="124"/>
        <v>0</v>
      </c>
      <c r="L769" s="16">
        <f t="shared" si="125"/>
        <v>0</v>
      </c>
      <c r="M769" s="14"/>
      <c r="N769" s="2" t="s">
        <v>53</v>
      </c>
      <c r="O769" s="2" t="s">
        <v>53</v>
      </c>
      <c r="P769" s="2" t="s">
        <v>53</v>
      </c>
      <c r="Q769" s="2" t="s">
        <v>1113</v>
      </c>
      <c r="R769" s="2" t="s">
        <v>62</v>
      </c>
      <c r="S769" s="2" t="s">
        <v>62</v>
      </c>
      <c r="T769" s="2" t="s">
        <v>62</v>
      </c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2" t="s">
        <v>53</v>
      </c>
      <c r="AS769" s="2" t="s">
        <v>53</v>
      </c>
      <c r="AT769" s="3"/>
      <c r="AU769" s="2" t="s">
        <v>1113</v>
      </c>
      <c r="AV769" s="3">
        <v>769</v>
      </c>
    </row>
    <row r="770" spans="1:48" ht="30" customHeight="1" x14ac:dyDescent="0.3">
      <c r="A770" s="14" t="s">
        <v>475</v>
      </c>
      <c r="B770" s="14" t="s">
        <v>476</v>
      </c>
      <c r="C770" s="14" t="s">
        <v>59</v>
      </c>
      <c r="D770" s="15">
        <v>8.5</v>
      </c>
      <c r="E770" s="16"/>
      <c r="F770" s="16">
        <f t="shared" si="121"/>
        <v>0</v>
      </c>
      <c r="G770" s="16"/>
      <c r="H770" s="16">
        <f t="shared" si="122"/>
        <v>0</v>
      </c>
      <c r="I770" s="16"/>
      <c r="J770" s="16">
        <f t="shared" si="123"/>
        <v>0</v>
      </c>
      <c r="K770" s="16">
        <f t="shared" si="124"/>
        <v>0</v>
      </c>
      <c r="L770" s="16">
        <f t="shared" si="125"/>
        <v>0</v>
      </c>
      <c r="M770" s="14"/>
      <c r="N770" s="2" t="s">
        <v>477</v>
      </c>
      <c r="O770" s="2" t="s">
        <v>53</v>
      </c>
      <c r="P770" s="2" t="s">
        <v>53</v>
      </c>
      <c r="Q770" s="2" t="s">
        <v>1113</v>
      </c>
      <c r="R770" s="2" t="s">
        <v>61</v>
      </c>
      <c r="S770" s="2" t="s">
        <v>62</v>
      </c>
      <c r="T770" s="2" t="s">
        <v>62</v>
      </c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2" t="s">
        <v>53</v>
      </c>
      <c r="AS770" s="2" t="s">
        <v>53</v>
      </c>
      <c r="AT770" s="3"/>
      <c r="AU770" s="2" t="s">
        <v>1126</v>
      </c>
      <c r="AV770" s="3">
        <v>770</v>
      </c>
    </row>
    <row r="771" spans="1:48" ht="30" customHeight="1" x14ac:dyDescent="0.3">
      <c r="A771" s="14" t="s">
        <v>1079</v>
      </c>
      <c r="B771" s="14" t="s">
        <v>529</v>
      </c>
      <c r="C771" s="14" t="s">
        <v>59</v>
      </c>
      <c r="D771" s="15">
        <v>8.5</v>
      </c>
      <c r="E771" s="16"/>
      <c r="F771" s="16">
        <f t="shared" si="121"/>
        <v>0</v>
      </c>
      <c r="G771" s="16"/>
      <c r="H771" s="16">
        <f t="shared" si="122"/>
        <v>0</v>
      </c>
      <c r="I771" s="16"/>
      <c r="J771" s="16">
        <f t="shared" si="123"/>
        <v>0</v>
      </c>
      <c r="K771" s="16">
        <f t="shared" si="124"/>
        <v>0</v>
      </c>
      <c r="L771" s="16">
        <f t="shared" si="125"/>
        <v>0</v>
      </c>
      <c r="M771" s="14"/>
      <c r="N771" s="2" t="s">
        <v>1080</v>
      </c>
      <c r="O771" s="2" t="s">
        <v>53</v>
      </c>
      <c r="P771" s="2" t="s">
        <v>53</v>
      </c>
      <c r="Q771" s="2" t="s">
        <v>1113</v>
      </c>
      <c r="R771" s="2" t="s">
        <v>61</v>
      </c>
      <c r="S771" s="2" t="s">
        <v>62</v>
      </c>
      <c r="T771" s="2" t="s">
        <v>62</v>
      </c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2" t="s">
        <v>53</v>
      </c>
      <c r="AS771" s="2" t="s">
        <v>53</v>
      </c>
      <c r="AT771" s="3"/>
      <c r="AU771" s="2" t="s">
        <v>1127</v>
      </c>
      <c r="AV771" s="3">
        <v>771</v>
      </c>
    </row>
    <row r="772" spans="1:48" ht="30" customHeight="1" x14ac:dyDescent="0.3">
      <c r="A772" s="14" t="s">
        <v>532</v>
      </c>
      <c r="B772" s="14" t="s">
        <v>533</v>
      </c>
      <c r="C772" s="14" t="s">
        <v>176</v>
      </c>
      <c r="D772" s="15">
        <v>11.7</v>
      </c>
      <c r="E772" s="16"/>
      <c r="F772" s="16">
        <f t="shared" si="121"/>
        <v>0</v>
      </c>
      <c r="G772" s="16"/>
      <c r="H772" s="16">
        <f t="shared" si="122"/>
        <v>0</v>
      </c>
      <c r="I772" s="16"/>
      <c r="J772" s="16">
        <f t="shared" si="123"/>
        <v>0</v>
      </c>
      <c r="K772" s="16">
        <f t="shared" si="124"/>
        <v>0</v>
      </c>
      <c r="L772" s="16">
        <f t="shared" si="125"/>
        <v>0</v>
      </c>
      <c r="M772" s="14"/>
      <c r="N772" s="2" t="s">
        <v>534</v>
      </c>
      <c r="O772" s="2" t="s">
        <v>53</v>
      </c>
      <c r="P772" s="2" t="s">
        <v>53</v>
      </c>
      <c r="Q772" s="2" t="s">
        <v>1113</v>
      </c>
      <c r="R772" s="2" t="s">
        <v>61</v>
      </c>
      <c r="S772" s="2" t="s">
        <v>62</v>
      </c>
      <c r="T772" s="2" t="s">
        <v>62</v>
      </c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2" t="s">
        <v>53</v>
      </c>
      <c r="AS772" s="2" t="s">
        <v>53</v>
      </c>
      <c r="AT772" s="3"/>
      <c r="AU772" s="2" t="s">
        <v>1128</v>
      </c>
      <c r="AV772" s="3">
        <v>772</v>
      </c>
    </row>
    <row r="773" spans="1:48" ht="30" customHeight="1" x14ac:dyDescent="0.3">
      <c r="A773" s="15"/>
      <c r="B773" s="15"/>
      <c r="C773" s="15"/>
      <c r="D773" s="15"/>
      <c r="E773" s="16"/>
      <c r="F773" s="16"/>
      <c r="G773" s="16"/>
      <c r="H773" s="16"/>
      <c r="I773" s="16"/>
      <c r="J773" s="16"/>
      <c r="K773" s="16"/>
      <c r="L773" s="16"/>
      <c r="M773" s="15"/>
      <c r="Q773" s="1" t="s">
        <v>1113</v>
      </c>
    </row>
    <row r="774" spans="1:48" ht="30" customHeight="1" x14ac:dyDescent="0.3">
      <c r="A774" s="15"/>
      <c r="B774" s="15"/>
      <c r="C774" s="15"/>
      <c r="D774" s="15"/>
      <c r="E774" s="16"/>
      <c r="F774" s="16"/>
      <c r="G774" s="16"/>
      <c r="H774" s="16"/>
      <c r="I774" s="16"/>
      <c r="J774" s="16"/>
      <c r="K774" s="16"/>
      <c r="L774" s="16"/>
      <c r="M774" s="15"/>
      <c r="Q774" s="1" t="s">
        <v>1113</v>
      </c>
    </row>
    <row r="775" spans="1:48" ht="30" customHeight="1" x14ac:dyDescent="0.3">
      <c r="A775" s="14" t="s">
        <v>80</v>
      </c>
      <c r="B775" s="15"/>
      <c r="C775" s="15"/>
      <c r="D775" s="15"/>
      <c r="E775" s="16"/>
      <c r="F775" s="16">
        <f>SUMIF(Q755:Q774,"010220",F755:F774)</f>
        <v>0</v>
      </c>
      <c r="G775" s="16"/>
      <c r="H775" s="16">
        <f>SUMIF(Q755:Q774,"010220",H755:H774)</f>
        <v>0</v>
      </c>
      <c r="I775" s="16"/>
      <c r="J775" s="16">
        <f>SUMIF(Q755:Q774,"010220",J755:J774)</f>
        <v>0</v>
      </c>
      <c r="K775" s="16"/>
      <c r="L775" s="16">
        <f>SUMIF(Q755:Q774,"010220",L755:L774)</f>
        <v>0</v>
      </c>
      <c r="M775" s="15"/>
      <c r="N775" t="s">
        <v>81</v>
      </c>
    </row>
    <row r="776" spans="1:48" ht="30" customHeight="1" x14ac:dyDescent="0.3">
      <c r="A776" s="17" t="s">
        <v>1129</v>
      </c>
      <c r="B776" s="17" t="s">
        <v>53</v>
      </c>
      <c r="C776" s="18"/>
      <c r="D776" s="18"/>
      <c r="E776" s="20"/>
      <c r="F776" s="20"/>
      <c r="G776" s="20"/>
      <c r="H776" s="20"/>
      <c r="I776" s="20"/>
      <c r="J776" s="20"/>
      <c r="K776" s="20"/>
      <c r="L776" s="20"/>
      <c r="M776" s="18"/>
      <c r="N776" s="12"/>
      <c r="O776" s="12"/>
      <c r="P776" s="12"/>
      <c r="Q776" s="11" t="s">
        <v>1130</v>
      </c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</row>
    <row r="777" spans="1:48" ht="30" customHeight="1" x14ac:dyDescent="0.3">
      <c r="A777" s="14" t="s">
        <v>153</v>
      </c>
      <c r="B777" s="14" t="s">
        <v>53</v>
      </c>
      <c r="C777" s="14" t="s">
        <v>53</v>
      </c>
      <c r="D777" s="15"/>
      <c r="E777" s="16"/>
      <c r="F777" s="16">
        <f t="shared" ref="F777:F794" si="126">TRUNC(E777*D777, 0)</f>
        <v>0</v>
      </c>
      <c r="G777" s="16"/>
      <c r="H777" s="16">
        <f t="shared" ref="H777:H794" si="127">TRUNC(G777*D777, 0)</f>
        <v>0</v>
      </c>
      <c r="I777" s="16"/>
      <c r="J777" s="16">
        <f t="shared" ref="J777:J794" si="128">TRUNC(I777*D777, 0)</f>
        <v>0</v>
      </c>
      <c r="K777" s="16">
        <f t="shared" ref="K777:K794" si="129">TRUNC(E777+G777+I777, 0)</f>
        <v>0</v>
      </c>
      <c r="L777" s="16">
        <f t="shared" ref="L777:L794" si="130">TRUNC(F777+H777+J777, 0)</f>
        <v>0</v>
      </c>
      <c r="M777" s="14"/>
      <c r="N777" s="2" t="s">
        <v>53</v>
      </c>
      <c r="O777" s="2" t="s">
        <v>53</v>
      </c>
      <c r="P777" s="2" t="s">
        <v>53</v>
      </c>
      <c r="Q777" s="2" t="s">
        <v>1130</v>
      </c>
      <c r="R777" s="2" t="s">
        <v>62</v>
      </c>
      <c r="S777" s="2" t="s">
        <v>62</v>
      </c>
      <c r="T777" s="2" t="s">
        <v>62</v>
      </c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2" t="s">
        <v>53</v>
      </c>
      <c r="AS777" s="2" t="s">
        <v>53</v>
      </c>
      <c r="AT777" s="3"/>
      <c r="AU777" s="2" t="s">
        <v>1130</v>
      </c>
      <c r="AV777" s="3">
        <v>774</v>
      </c>
    </row>
    <row r="778" spans="1:48" ht="30" customHeight="1" x14ac:dyDescent="0.3">
      <c r="A778" s="14" t="s">
        <v>158</v>
      </c>
      <c r="B778" s="14" t="s">
        <v>159</v>
      </c>
      <c r="C778" s="14" t="s">
        <v>59</v>
      </c>
      <c r="D778" s="15">
        <v>12.9</v>
      </c>
      <c r="E778" s="16"/>
      <c r="F778" s="16">
        <f t="shared" si="126"/>
        <v>0</v>
      </c>
      <c r="G778" s="16"/>
      <c r="H778" s="16">
        <f t="shared" si="127"/>
        <v>0</v>
      </c>
      <c r="I778" s="16"/>
      <c r="J778" s="16">
        <f t="shared" si="128"/>
        <v>0</v>
      </c>
      <c r="K778" s="16">
        <f t="shared" si="129"/>
        <v>0</v>
      </c>
      <c r="L778" s="16">
        <f t="shared" si="130"/>
        <v>0</v>
      </c>
      <c r="M778" s="14"/>
      <c r="N778" s="2" t="s">
        <v>160</v>
      </c>
      <c r="O778" s="2" t="s">
        <v>53</v>
      </c>
      <c r="P778" s="2" t="s">
        <v>53</v>
      </c>
      <c r="Q778" s="2" t="s">
        <v>1130</v>
      </c>
      <c r="R778" s="2" t="s">
        <v>61</v>
      </c>
      <c r="S778" s="2" t="s">
        <v>62</v>
      </c>
      <c r="T778" s="2" t="s">
        <v>62</v>
      </c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2" t="s">
        <v>53</v>
      </c>
      <c r="AS778" s="2" t="s">
        <v>53</v>
      </c>
      <c r="AT778" s="3"/>
      <c r="AU778" s="2" t="s">
        <v>1131</v>
      </c>
      <c r="AV778" s="3">
        <v>775</v>
      </c>
    </row>
    <row r="779" spans="1:48" ht="30" customHeight="1" x14ac:dyDescent="0.3">
      <c r="A779" s="14" t="s">
        <v>1030</v>
      </c>
      <c r="B779" s="14" t="s">
        <v>1031</v>
      </c>
      <c r="C779" s="14" t="s">
        <v>59</v>
      </c>
      <c r="D779" s="15">
        <v>12.9</v>
      </c>
      <c r="E779" s="16"/>
      <c r="F779" s="16">
        <f t="shared" si="126"/>
        <v>0</v>
      </c>
      <c r="G779" s="16"/>
      <c r="H779" s="16">
        <f t="shared" si="127"/>
        <v>0</v>
      </c>
      <c r="I779" s="16"/>
      <c r="J779" s="16">
        <f t="shared" si="128"/>
        <v>0</v>
      </c>
      <c r="K779" s="16">
        <f t="shared" si="129"/>
        <v>0</v>
      </c>
      <c r="L779" s="16">
        <f t="shared" si="130"/>
        <v>0</v>
      </c>
      <c r="M779" s="14"/>
      <c r="N779" s="2" t="s">
        <v>1032</v>
      </c>
      <c r="O779" s="2" t="s">
        <v>53</v>
      </c>
      <c r="P779" s="2" t="s">
        <v>53</v>
      </c>
      <c r="Q779" s="2" t="s">
        <v>1130</v>
      </c>
      <c r="R779" s="2" t="s">
        <v>61</v>
      </c>
      <c r="S779" s="2" t="s">
        <v>62</v>
      </c>
      <c r="T779" s="2" t="s">
        <v>62</v>
      </c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2" t="s">
        <v>53</v>
      </c>
      <c r="AS779" s="2" t="s">
        <v>53</v>
      </c>
      <c r="AT779" s="3"/>
      <c r="AU779" s="2" t="s">
        <v>1132</v>
      </c>
      <c r="AV779" s="3">
        <v>776</v>
      </c>
    </row>
    <row r="780" spans="1:48" ht="30" customHeight="1" x14ac:dyDescent="0.3">
      <c r="A780" s="14" t="s">
        <v>1034</v>
      </c>
      <c r="B780" s="14" t="s">
        <v>1031</v>
      </c>
      <c r="C780" s="14" t="s">
        <v>59</v>
      </c>
      <c r="D780" s="15">
        <v>12.9</v>
      </c>
      <c r="E780" s="16"/>
      <c r="F780" s="16">
        <f t="shared" si="126"/>
        <v>0</v>
      </c>
      <c r="G780" s="16"/>
      <c r="H780" s="16">
        <f t="shared" si="127"/>
        <v>0</v>
      </c>
      <c r="I780" s="16"/>
      <c r="J780" s="16">
        <f t="shared" si="128"/>
        <v>0</v>
      </c>
      <c r="K780" s="16">
        <f t="shared" si="129"/>
        <v>0</v>
      </c>
      <c r="L780" s="16">
        <f t="shared" si="130"/>
        <v>0</v>
      </c>
      <c r="M780" s="14"/>
      <c r="N780" s="2" t="s">
        <v>1035</v>
      </c>
      <c r="O780" s="2" t="s">
        <v>53</v>
      </c>
      <c r="P780" s="2" t="s">
        <v>53</v>
      </c>
      <c r="Q780" s="2" t="s">
        <v>1130</v>
      </c>
      <c r="R780" s="2" t="s">
        <v>61</v>
      </c>
      <c r="S780" s="2" t="s">
        <v>62</v>
      </c>
      <c r="T780" s="2" t="s">
        <v>62</v>
      </c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2" t="s">
        <v>53</v>
      </c>
      <c r="AS780" s="2" t="s">
        <v>53</v>
      </c>
      <c r="AT780" s="3"/>
      <c r="AU780" s="2" t="s">
        <v>1133</v>
      </c>
      <c r="AV780" s="3">
        <v>777</v>
      </c>
    </row>
    <row r="781" spans="1:48" ht="30" customHeight="1" x14ac:dyDescent="0.3">
      <c r="A781" s="14" t="s">
        <v>267</v>
      </c>
      <c r="B781" s="14" t="s">
        <v>268</v>
      </c>
      <c r="C781" s="14" t="s">
        <v>59</v>
      </c>
      <c r="D781" s="15">
        <v>12.9</v>
      </c>
      <c r="E781" s="16"/>
      <c r="F781" s="16">
        <f t="shared" si="126"/>
        <v>0</v>
      </c>
      <c r="G781" s="16"/>
      <c r="H781" s="16">
        <f t="shared" si="127"/>
        <v>0</v>
      </c>
      <c r="I781" s="16"/>
      <c r="J781" s="16">
        <f t="shared" si="128"/>
        <v>0</v>
      </c>
      <c r="K781" s="16">
        <f t="shared" si="129"/>
        <v>0</v>
      </c>
      <c r="L781" s="16">
        <f t="shared" si="130"/>
        <v>0</v>
      </c>
      <c r="M781" s="14"/>
      <c r="N781" s="2" t="s">
        <v>269</v>
      </c>
      <c r="O781" s="2" t="s">
        <v>53</v>
      </c>
      <c r="P781" s="2" t="s">
        <v>53</v>
      </c>
      <c r="Q781" s="2" t="s">
        <v>1130</v>
      </c>
      <c r="R781" s="2" t="s">
        <v>61</v>
      </c>
      <c r="S781" s="2" t="s">
        <v>62</v>
      </c>
      <c r="T781" s="2" t="s">
        <v>62</v>
      </c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2" t="s">
        <v>53</v>
      </c>
      <c r="AS781" s="2" t="s">
        <v>53</v>
      </c>
      <c r="AT781" s="3"/>
      <c r="AU781" s="2" t="s">
        <v>1134</v>
      </c>
      <c r="AV781" s="3">
        <v>778</v>
      </c>
    </row>
    <row r="782" spans="1:48" ht="30" customHeight="1" x14ac:dyDescent="0.3">
      <c r="A782" s="14" t="s">
        <v>1038</v>
      </c>
      <c r="B782" s="14" t="s">
        <v>272</v>
      </c>
      <c r="C782" s="14" t="s">
        <v>59</v>
      </c>
      <c r="D782" s="15">
        <v>12.9</v>
      </c>
      <c r="E782" s="16"/>
      <c r="F782" s="16">
        <f t="shared" si="126"/>
        <v>0</v>
      </c>
      <c r="G782" s="16"/>
      <c r="H782" s="16">
        <f t="shared" si="127"/>
        <v>0</v>
      </c>
      <c r="I782" s="16"/>
      <c r="J782" s="16">
        <f t="shared" si="128"/>
        <v>0</v>
      </c>
      <c r="K782" s="16">
        <f t="shared" si="129"/>
        <v>0</v>
      </c>
      <c r="L782" s="16">
        <f t="shared" si="130"/>
        <v>0</v>
      </c>
      <c r="M782" s="14"/>
      <c r="N782" s="2" t="s">
        <v>1039</v>
      </c>
      <c r="O782" s="2" t="s">
        <v>53</v>
      </c>
      <c r="P782" s="2" t="s">
        <v>53</v>
      </c>
      <c r="Q782" s="2" t="s">
        <v>1130</v>
      </c>
      <c r="R782" s="2" t="s">
        <v>61</v>
      </c>
      <c r="S782" s="2" t="s">
        <v>62</v>
      </c>
      <c r="T782" s="2" t="s">
        <v>62</v>
      </c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2" t="s">
        <v>53</v>
      </c>
      <c r="AS782" s="2" t="s">
        <v>53</v>
      </c>
      <c r="AT782" s="3"/>
      <c r="AU782" s="2" t="s">
        <v>1135</v>
      </c>
      <c r="AV782" s="3">
        <v>779</v>
      </c>
    </row>
    <row r="783" spans="1:48" ht="30" customHeight="1" x14ac:dyDescent="0.3">
      <c r="A783" s="14" t="s">
        <v>1041</v>
      </c>
      <c r="B783" s="14" t="s">
        <v>1042</v>
      </c>
      <c r="C783" s="14" t="s">
        <v>176</v>
      </c>
      <c r="D783" s="15">
        <v>1.1000000000000001</v>
      </c>
      <c r="E783" s="16"/>
      <c r="F783" s="16">
        <f t="shared" si="126"/>
        <v>0</v>
      </c>
      <c r="G783" s="16"/>
      <c r="H783" s="16">
        <f t="shared" si="127"/>
        <v>0</v>
      </c>
      <c r="I783" s="16"/>
      <c r="J783" s="16">
        <f t="shared" si="128"/>
        <v>0</v>
      </c>
      <c r="K783" s="16">
        <f t="shared" si="129"/>
        <v>0</v>
      </c>
      <c r="L783" s="16">
        <f t="shared" si="130"/>
        <v>0</v>
      </c>
      <c r="M783" s="14"/>
      <c r="N783" s="2" t="s">
        <v>1043</v>
      </c>
      <c r="O783" s="2" t="s">
        <v>53</v>
      </c>
      <c r="P783" s="2" t="s">
        <v>53</v>
      </c>
      <c r="Q783" s="2" t="s">
        <v>1130</v>
      </c>
      <c r="R783" s="2" t="s">
        <v>61</v>
      </c>
      <c r="S783" s="2" t="s">
        <v>62</v>
      </c>
      <c r="T783" s="2" t="s">
        <v>62</v>
      </c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2" t="s">
        <v>53</v>
      </c>
      <c r="AS783" s="2" t="s">
        <v>53</v>
      </c>
      <c r="AT783" s="3"/>
      <c r="AU783" s="2" t="s">
        <v>1136</v>
      </c>
      <c r="AV783" s="3">
        <v>780</v>
      </c>
    </row>
    <row r="784" spans="1:48" ht="30" customHeight="1" x14ac:dyDescent="0.3">
      <c r="A784" s="14" t="s">
        <v>295</v>
      </c>
      <c r="B784" s="14" t="s">
        <v>53</v>
      </c>
      <c r="C784" s="14" t="s">
        <v>53</v>
      </c>
      <c r="D784" s="15"/>
      <c r="E784" s="16"/>
      <c r="F784" s="16">
        <f t="shared" si="126"/>
        <v>0</v>
      </c>
      <c r="G784" s="16"/>
      <c r="H784" s="16">
        <f t="shared" si="127"/>
        <v>0</v>
      </c>
      <c r="I784" s="16"/>
      <c r="J784" s="16">
        <f t="shared" si="128"/>
        <v>0</v>
      </c>
      <c r="K784" s="16">
        <f t="shared" si="129"/>
        <v>0</v>
      </c>
      <c r="L784" s="16">
        <f t="shared" si="130"/>
        <v>0</v>
      </c>
      <c r="M784" s="14"/>
      <c r="N784" s="2" t="s">
        <v>53</v>
      </c>
      <c r="O784" s="2" t="s">
        <v>53</v>
      </c>
      <c r="P784" s="2" t="s">
        <v>53</v>
      </c>
      <c r="Q784" s="2" t="s">
        <v>1130</v>
      </c>
      <c r="R784" s="2" t="s">
        <v>62</v>
      </c>
      <c r="S784" s="2" t="s">
        <v>62</v>
      </c>
      <c r="T784" s="2" t="s">
        <v>62</v>
      </c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2" t="s">
        <v>53</v>
      </c>
      <c r="AS784" s="2" t="s">
        <v>53</v>
      </c>
      <c r="AT784" s="3"/>
      <c r="AU784" s="2" t="s">
        <v>1130</v>
      </c>
      <c r="AV784" s="3">
        <v>781</v>
      </c>
    </row>
    <row r="785" spans="1:48" ht="30" customHeight="1" x14ac:dyDescent="0.3">
      <c r="A785" s="14" t="s">
        <v>158</v>
      </c>
      <c r="B785" s="14" t="s">
        <v>1045</v>
      </c>
      <c r="C785" s="14" t="s">
        <v>59</v>
      </c>
      <c r="D785" s="15">
        <v>39.299999999999997</v>
      </c>
      <c r="E785" s="16"/>
      <c r="F785" s="16">
        <f t="shared" si="126"/>
        <v>0</v>
      </c>
      <c r="G785" s="16"/>
      <c r="H785" s="16">
        <f t="shared" si="127"/>
        <v>0</v>
      </c>
      <c r="I785" s="16"/>
      <c r="J785" s="16">
        <f t="shared" si="128"/>
        <v>0</v>
      </c>
      <c r="K785" s="16">
        <f t="shared" si="129"/>
        <v>0</v>
      </c>
      <c r="L785" s="16">
        <f t="shared" si="130"/>
        <v>0</v>
      </c>
      <c r="M785" s="14"/>
      <c r="N785" s="2" t="s">
        <v>1046</v>
      </c>
      <c r="O785" s="2" t="s">
        <v>53</v>
      </c>
      <c r="P785" s="2" t="s">
        <v>53</v>
      </c>
      <c r="Q785" s="2" t="s">
        <v>1130</v>
      </c>
      <c r="R785" s="2" t="s">
        <v>61</v>
      </c>
      <c r="S785" s="2" t="s">
        <v>62</v>
      </c>
      <c r="T785" s="2" t="s">
        <v>62</v>
      </c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2" t="s">
        <v>53</v>
      </c>
      <c r="AS785" s="2" t="s">
        <v>53</v>
      </c>
      <c r="AT785" s="3"/>
      <c r="AU785" s="2" t="s">
        <v>1137</v>
      </c>
      <c r="AV785" s="3">
        <v>782</v>
      </c>
    </row>
    <row r="786" spans="1:48" ht="30" customHeight="1" x14ac:dyDescent="0.3">
      <c r="A786" s="14" t="s">
        <v>1030</v>
      </c>
      <c r="B786" s="14" t="s">
        <v>1048</v>
      </c>
      <c r="C786" s="14" t="s">
        <v>59</v>
      </c>
      <c r="D786" s="15">
        <v>16.3</v>
      </c>
      <c r="E786" s="16"/>
      <c r="F786" s="16">
        <f t="shared" si="126"/>
        <v>0</v>
      </c>
      <c r="G786" s="16"/>
      <c r="H786" s="16">
        <f t="shared" si="127"/>
        <v>0</v>
      </c>
      <c r="I786" s="16"/>
      <c r="J786" s="16">
        <f t="shared" si="128"/>
        <v>0</v>
      </c>
      <c r="K786" s="16">
        <f t="shared" si="129"/>
        <v>0</v>
      </c>
      <c r="L786" s="16">
        <f t="shared" si="130"/>
        <v>0</v>
      </c>
      <c r="M786" s="14"/>
      <c r="N786" s="2" t="s">
        <v>1049</v>
      </c>
      <c r="O786" s="2" t="s">
        <v>53</v>
      </c>
      <c r="P786" s="2" t="s">
        <v>53</v>
      </c>
      <c r="Q786" s="2" t="s">
        <v>1130</v>
      </c>
      <c r="R786" s="2" t="s">
        <v>61</v>
      </c>
      <c r="S786" s="2" t="s">
        <v>62</v>
      </c>
      <c r="T786" s="2" t="s">
        <v>62</v>
      </c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2" t="s">
        <v>53</v>
      </c>
      <c r="AS786" s="2" t="s">
        <v>53</v>
      </c>
      <c r="AT786" s="3"/>
      <c r="AU786" s="2" t="s">
        <v>1138</v>
      </c>
      <c r="AV786" s="3">
        <v>783</v>
      </c>
    </row>
    <row r="787" spans="1:48" ht="30" customHeight="1" x14ac:dyDescent="0.3">
      <c r="A787" s="14" t="s">
        <v>1034</v>
      </c>
      <c r="B787" s="14" t="s">
        <v>1048</v>
      </c>
      <c r="C787" s="14" t="s">
        <v>59</v>
      </c>
      <c r="D787" s="15">
        <v>16.3</v>
      </c>
      <c r="E787" s="16"/>
      <c r="F787" s="16">
        <f t="shared" si="126"/>
        <v>0</v>
      </c>
      <c r="G787" s="16"/>
      <c r="H787" s="16">
        <f t="shared" si="127"/>
        <v>0</v>
      </c>
      <c r="I787" s="16"/>
      <c r="J787" s="16">
        <f t="shared" si="128"/>
        <v>0</v>
      </c>
      <c r="K787" s="16">
        <f t="shared" si="129"/>
        <v>0</v>
      </c>
      <c r="L787" s="16">
        <f t="shared" si="130"/>
        <v>0</v>
      </c>
      <c r="M787" s="14"/>
      <c r="N787" s="2" t="s">
        <v>1051</v>
      </c>
      <c r="O787" s="2" t="s">
        <v>53</v>
      </c>
      <c r="P787" s="2" t="s">
        <v>53</v>
      </c>
      <c r="Q787" s="2" t="s">
        <v>1130</v>
      </c>
      <c r="R787" s="2" t="s">
        <v>61</v>
      </c>
      <c r="S787" s="2" t="s">
        <v>62</v>
      </c>
      <c r="T787" s="2" t="s">
        <v>62</v>
      </c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2" t="s">
        <v>53</v>
      </c>
      <c r="AS787" s="2" t="s">
        <v>53</v>
      </c>
      <c r="AT787" s="3"/>
      <c r="AU787" s="2" t="s">
        <v>1139</v>
      </c>
      <c r="AV787" s="3">
        <v>784</v>
      </c>
    </row>
    <row r="788" spans="1:48" ht="30" customHeight="1" x14ac:dyDescent="0.3">
      <c r="A788" s="14" t="s">
        <v>212</v>
      </c>
      <c r="B788" s="14" t="s">
        <v>213</v>
      </c>
      <c r="C788" s="14" t="s">
        <v>59</v>
      </c>
      <c r="D788" s="15">
        <v>39.299999999999997</v>
      </c>
      <c r="E788" s="16"/>
      <c r="F788" s="16">
        <f t="shared" si="126"/>
        <v>0</v>
      </c>
      <c r="G788" s="16"/>
      <c r="H788" s="16">
        <f t="shared" si="127"/>
        <v>0</v>
      </c>
      <c r="I788" s="16"/>
      <c r="J788" s="16">
        <f t="shared" si="128"/>
        <v>0</v>
      </c>
      <c r="K788" s="16">
        <f t="shared" si="129"/>
        <v>0</v>
      </c>
      <c r="L788" s="16">
        <f t="shared" si="130"/>
        <v>0</v>
      </c>
      <c r="M788" s="14"/>
      <c r="N788" s="2" t="s">
        <v>214</v>
      </c>
      <c r="O788" s="2" t="s">
        <v>53</v>
      </c>
      <c r="P788" s="2" t="s">
        <v>53</v>
      </c>
      <c r="Q788" s="2" t="s">
        <v>1130</v>
      </c>
      <c r="R788" s="2" t="s">
        <v>61</v>
      </c>
      <c r="S788" s="2" t="s">
        <v>62</v>
      </c>
      <c r="T788" s="2" t="s">
        <v>62</v>
      </c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2" t="s">
        <v>53</v>
      </c>
      <c r="AS788" s="2" t="s">
        <v>53</v>
      </c>
      <c r="AT788" s="3"/>
      <c r="AU788" s="2" t="s">
        <v>1140</v>
      </c>
      <c r="AV788" s="3">
        <v>785</v>
      </c>
    </row>
    <row r="789" spans="1:48" ht="30" customHeight="1" x14ac:dyDescent="0.3">
      <c r="A789" s="14" t="s">
        <v>267</v>
      </c>
      <c r="B789" s="14" t="s">
        <v>446</v>
      </c>
      <c r="C789" s="14" t="s">
        <v>59</v>
      </c>
      <c r="D789" s="15">
        <v>39.299999999999997</v>
      </c>
      <c r="E789" s="16"/>
      <c r="F789" s="16">
        <f t="shared" si="126"/>
        <v>0</v>
      </c>
      <c r="G789" s="16"/>
      <c r="H789" s="16">
        <f t="shared" si="127"/>
        <v>0</v>
      </c>
      <c r="I789" s="16"/>
      <c r="J789" s="16">
        <f t="shared" si="128"/>
        <v>0</v>
      </c>
      <c r="K789" s="16">
        <f t="shared" si="129"/>
        <v>0</v>
      </c>
      <c r="L789" s="16">
        <f t="shared" si="130"/>
        <v>0</v>
      </c>
      <c r="M789" s="14"/>
      <c r="N789" s="2" t="s">
        <v>447</v>
      </c>
      <c r="O789" s="2" t="s">
        <v>53</v>
      </c>
      <c r="P789" s="2" t="s">
        <v>53</v>
      </c>
      <c r="Q789" s="2" t="s">
        <v>1130</v>
      </c>
      <c r="R789" s="2" t="s">
        <v>61</v>
      </c>
      <c r="S789" s="2" t="s">
        <v>62</v>
      </c>
      <c r="T789" s="2" t="s">
        <v>62</v>
      </c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2" t="s">
        <v>53</v>
      </c>
      <c r="AS789" s="2" t="s">
        <v>53</v>
      </c>
      <c r="AT789" s="3"/>
      <c r="AU789" s="2" t="s">
        <v>1141</v>
      </c>
      <c r="AV789" s="3">
        <v>786</v>
      </c>
    </row>
    <row r="790" spans="1:48" ht="30" customHeight="1" x14ac:dyDescent="0.3">
      <c r="A790" s="14" t="s">
        <v>1055</v>
      </c>
      <c r="B790" s="14" t="s">
        <v>272</v>
      </c>
      <c r="C790" s="14" t="s">
        <v>59</v>
      </c>
      <c r="D790" s="15">
        <v>39.299999999999997</v>
      </c>
      <c r="E790" s="16"/>
      <c r="F790" s="16">
        <f t="shared" si="126"/>
        <v>0</v>
      </c>
      <c r="G790" s="16"/>
      <c r="H790" s="16">
        <f t="shared" si="127"/>
        <v>0</v>
      </c>
      <c r="I790" s="16"/>
      <c r="J790" s="16">
        <f t="shared" si="128"/>
        <v>0</v>
      </c>
      <c r="K790" s="16">
        <f t="shared" si="129"/>
        <v>0</v>
      </c>
      <c r="L790" s="16">
        <f t="shared" si="130"/>
        <v>0</v>
      </c>
      <c r="M790" s="14"/>
      <c r="N790" s="2" t="s">
        <v>1056</v>
      </c>
      <c r="O790" s="2" t="s">
        <v>53</v>
      </c>
      <c r="P790" s="2" t="s">
        <v>53</v>
      </c>
      <c r="Q790" s="2" t="s">
        <v>1130</v>
      </c>
      <c r="R790" s="2" t="s">
        <v>61</v>
      </c>
      <c r="S790" s="2" t="s">
        <v>62</v>
      </c>
      <c r="T790" s="2" t="s">
        <v>62</v>
      </c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2" t="s">
        <v>53</v>
      </c>
      <c r="AS790" s="2" t="s">
        <v>53</v>
      </c>
      <c r="AT790" s="3"/>
      <c r="AU790" s="2" t="s">
        <v>1142</v>
      </c>
      <c r="AV790" s="3">
        <v>787</v>
      </c>
    </row>
    <row r="791" spans="1:48" ht="30" customHeight="1" x14ac:dyDescent="0.3">
      <c r="A791" s="14" t="s">
        <v>465</v>
      </c>
      <c r="B791" s="14" t="s">
        <v>53</v>
      </c>
      <c r="C791" s="14" t="s">
        <v>53</v>
      </c>
      <c r="D791" s="15"/>
      <c r="E791" s="16"/>
      <c r="F791" s="16">
        <f t="shared" si="126"/>
        <v>0</v>
      </c>
      <c r="G791" s="16"/>
      <c r="H791" s="16">
        <f t="shared" si="127"/>
        <v>0</v>
      </c>
      <c r="I791" s="16"/>
      <c r="J791" s="16">
        <f t="shared" si="128"/>
        <v>0</v>
      </c>
      <c r="K791" s="16">
        <f t="shared" si="129"/>
        <v>0</v>
      </c>
      <c r="L791" s="16">
        <f t="shared" si="130"/>
        <v>0</v>
      </c>
      <c r="M791" s="14"/>
      <c r="N791" s="2" t="s">
        <v>53</v>
      </c>
      <c r="O791" s="2" t="s">
        <v>53</v>
      </c>
      <c r="P791" s="2" t="s">
        <v>53</v>
      </c>
      <c r="Q791" s="2" t="s">
        <v>1130</v>
      </c>
      <c r="R791" s="2" t="s">
        <v>62</v>
      </c>
      <c r="S791" s="2" t="s">
        <v>62</v>
      </c>
      <c r="T791" s="2" t="s">
        <v>62</v>
      </c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2" t="s">
        <v>53</v>
      </c>
      <c r="AS791" s="2" t="s">
        <v>53</v>
      </c>
      <c r="AT791" s="3"/>
      <c r="AU791" s="2" t="s">
        <v>1130</v>
      </c>
      <c r="AV791" s="3">
        <v>788</v>
      </c>
    </row>
    <row r="792" spans="1:48" ht="30" customHeight="1" x14ac:dyDescent="0.3">
      <c r="A792" s="14" t="s">
        <v>475</v>
      </c>
      <c r="B792" s="14" t="s">
        <v>476</v>
      </c>
      <c r="C792" s="14" t="s">
        <v>59</v>
      </c>
      <c r="D792" s="15">
        <v>12.9</v>
      </c>
      <c r="E792" s="16"/>
      <c r="F792" s="16">
        <f t="shared" si="126"/>
        <v>0</v>
      </c>
      <c r="G792" s="16"/>
      <c r="H792" s="16">
        <f t="shared" si="127"/>
        <v>0</v>
      </c>
      <c r="I792" s="16"/>
      <c r="J792" s="16">
        <f t="shared" si="128"/>
        <v>0</v>
      </c>
      <c r="K792" s="16">
        <f t="shared" si="129"/>
        <v>0</v>
      </c>
      <c r="L792" s="16">
        <f t="shared" si="130"/>
        <v>0</v>
      </c>
      <c r="M792" s="14"/>
      <c r="N792" s="2" t="s">
        <v>477</v>
      </c>
      <c r="O792" s="2" t="s">
        <v>53</v>
      </c>
      <c r="P792" s="2" t="s">
        <v>53</v>
      </c>
      <c r="Q792" s="2" t="s">
        <v>1130</v>
      </c>
      <c r="R792" s="2" t="s">
        <v>61</v>
      </c>
      <c r="S792" s="2" t="s">
        <v>62</v>
      </c>
      <c r="T792" s="2" t="s">
        <v>62</v>
      </c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2" t="s">
        <v>53</v>
      </c>
      <c r="AS792" s="2" t="s">
        <v>53</v>
      </c>
      <c r="AT792" s="3"/>
      <c r="AU792" s="2" t="s">
        <v>1143</v>
      </c>
      <c r="AV792" s="3">
        <v>789</v>
      </c>
    </row>
    <row r="793" spans="1:48" ht="30" customHeight="1" x14ac:dyDescent="0.3">
      <c r="A793" s="14" t="s">
        <v>1079</v>
      </c>
      <c r="B793" s="14" t="s">
        <v>529</v>
      </c>
      <c r="C793" s="14" t="s">
        <v>59</v>
      </c>
      <c r="D793" s="15">
        <v>12.9</v>
      </c>
      <c r="E793" s="16"/>
      <c r="F793" s="16">
        <f t="shared" si="126"/>
        <v>0</v>
      </c>
      <c r="G793" s="16"/>
      <c r="H793" s="16">
        <f t="shared" si="127"/>
        <v>0</v>
      </c>
      <c r="I793" s="16"/>
      <c r="J793" s="16">
        <f t="shared" si="128"/>
        <v>0</v>
      </c>
      <c r="K793" s="16">
        <f t="shared" si="129"/>
        <v>0</v>
      </c>
      <c r="L793" s="16">
        <f t="shared" si="130"/>
        <v>0</v>
      </c>
      <c r="M793" s="14"/>
      <c r="N793" s="2" t="s">
        <v>1080</v>
      </c>
      <c r="O793" s="2" t="s">
        <v>53</v>
      </c>
      <c r="P793" s="2" t="s">
        <v>53</v>
      </c>
      <c r="Q793" s="2" t="s">
        <v>1130</v>
      </c>
      <c r="R793" s="2" t="s">
        <v>61</v>
      </c>
      <c r="S793" s="2" t="s">
        <v>62</v>
      </c>
      <c r="T793" s="2" t="s">
        <v>62</v>
      </c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2" t="s">
        <v>53</v>
      </c>
      <c r="AS793" s="2" t="s">
        <v>53</v>
      </c>
      <c r="AT793" s="3"/>
      <c r="AU793" s="2" t="s">
        <v>1144</v>
      </c>
      <c r="AV793" s="3">
        <v>790</v>
      </c>
    </row>
    <row r="794" spans="1:48" ht="30" customHeight="1" x14ac:dyDescent="0.3">
      <c r="A794" s="14" t="s">
        <v>532</v>
      </c>
      <c r="B794" s="14" t="s">
        <v>533</v>
      </c>
      <c r="C794" s="14" t="s">
        <v>176</v>
      </c>
      <c r="D794" s="15">
        <v>14.6</v>
      </c>
      <c r="E794" s="16"/>
      <c r="F794" s="16">
        <f t="shared" si="126"/>
        <v>0</v>
      </c>
      <c r="G794" s="16"/>
      <c r="H794" s="16">
        <f t="shared" si="127"/>
        <v>0</v>
      </c>
      <c r="I794" s="16"/>
      <c r="J794" s="16">
        <f t="shared" si="128"/>
        <v>0</v>
      </c>
      <c r="K794" s="16">
        <f t="shared" si="129"/>
        <v>0</v>
      </c>
      <c r="L794" s="16">
        <f t="shared" si="130"/>
        <v>0</v>
      </c>
      <c r="M794" s="14"/>
      <c r="N794" s="2" t="s">
        <v>534</v>
      </c>
      <c r="O794" s="2" t="s">
        <v>53</v>
      </c>
      <c r="P794" s="2" t="s">
        <v>53</v>
      </c>
      <c r="Q794" s="2" t="s">
        <v>1130</v>
      </c>
      <c r="R794" s="2" t="s">
        <v>61</v>
      </c>
      <c r="S794" s="2" t="s">
        <v>62</v>
      </c>
      <c r="T794" s="2" t="s">
        <v>62</v>
      </c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2" t="s">
        <v>53</v>
      </c>
      <c r="AS794" s="2" t="s">
        <v>53</v>
      </c>
      <c r="AT794" s="3"/>
      <c r="AU794" s="2" t="s">
        <v>1145</v>
      </c>
      <c r="AV794" s="3">
        <v>791</v>
      </c>
    </row>
    <row r="795" spans="1:48" ht="30" customHeight="1" x14ac:dyDescent="0.3">
      <c r="A795" s="15"/>
      <c r="B795" s="15"/>
      <c r="C795" s="15"/>
      <c r="D795" s="15"/>
      <c r="E795" s="16"/>
      <c r="F795" s="16"/>
      <c r="G795" s="16"/>
      <c r="H795" s="16"/>
      <c r="I795" s="16"/>
      <c r="J795" s="16"/>
      <c r="K795" s="16"/>
      <c r="L795" s="16"/>
      <c r="M795" s="15"/>
      <c r="Q795" s="1" t="s">
        <v>1130</v>
      </c>
    </row>
    <row r="796" spans="1:48" ht="30" customHeight="1" x14ac:dyDescent="0.3">
      <c r="A796" s="15"/>
      <c r="B796" s="15"/>
      <c r="C796" s="15"/>
      <c r="D796" s="15"/>
      <c r="E796" s="16"/>
      <c r="F796" s="16"/>
      <c r="G796" s="16"/>
      <c r="H796" s="16"/>
      <c r="I796" s="16"/>
      <c r="J796" s="16"/>
      <c r="K796" s="16"/>
      <c r="L796" s="16"/>
      <c r="M796" s="15"/>
      <c r="Q796" s="1" t="s">
        <v>1130</v>
      </c>
    </row>
    <row r="797" spans="1:48" ht="30" customHeight="1" x14ac:dyDescent="0.3">
      <c r="A797" s="14" t="s">
        <v>80</v>
      </c>
      <c r="B797" s="15"/>
      <c r="C797" s="15"/>
      <c r="D797" s="15"/>
      <c r="E797" s="16"/>
      <c r="F797" s="16">
        <f>SUMIF(Q777:Q796,"010221",F777:F796)</f>
        <v>0</v>
      </c>
      <c r="G797" s="16"/>
      <c r="H797" s="16">
        <f>SUMIF(Q777:Q796,"010221",H777:H796)</f>
        <v>0</v>
      </c>
      <c r="I797" s="16"/>
      <c r="J797" s="16">
        <f>SUMIF(Q777:Q796,"010221",J777:J796)</f>
        <v>0</v>
      </c>
      <c r="K797" s="16"/>
      <c r="L797" s="16">
        <f>SUMIF(Q777:Q796,"010221",L777:L796)</f>
        <v>0</v>
      </c>
      <c r="M797" s="15"/>
      <c r="N797" t="s">
        <v>81</v>
      </c>
    </row>
    <row r="798" spans="1:48" ht="30" customHeight="1" x14ac:dyDescent="0.3">
      <c r="A798" s="14" t="s">
        <v>1146</v>
      </c>
      <c r="B798" s="14" t="s">
        <v>53</v>
      </c>
      <c r="C798" s="15"/>
      <c r="D798" s="15"/>
      <c r="E798" s="16"/>
      <c r="F798" s="16"/>
      <c r="G798" s="16"/>
      <c r="H798" s="16"/>
      <c r="I798" s="16"/>
      <c r="J798" s="16"/>
      <c r="K798" s="16"/>
      <c r="L798" s="16"/>
      <c r="M798" s="15"/>
      <c r="N798" s="3"/>
      <c r="O798" s="3"/>
      <c r="P798" s="3"/>
      <c r="Q798" s="2" t="s">
        <v>1147</v>
      </c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</row>
    <row r="799" spans="1:48" ht="30" customHeight="1" x14ac:dyDescent="0.3">
      <c r="A799" s="14" t="s">
        <v>1148</v>
      </c>
      <c r="B799" s="14" t="s">
        <v>1149</v>
      </c>
      <c r="C799" s="14" t="s">
        <v>137</v>
      </c>
      <c r="D799" s="15">
        <v>5</v>
      </c>
      <c r="E799" s="16"/>
      <c r="F799" s="16">
        <f t="shared" ref="F799:F816" si="131">TRUNC(E799*D799, 0)</f>
        <v>0</v>
      </c>
      <c r="G799" s="16"/>
      <c r="H799" s="16">
        <f t="shared" ref="H799:H816" si="132">TRUNC(G799*D799, 0)</f>
        <v>0</v>
      </c>
      <c r="I799" s="16"/>
      <c r="J799" s="16">
        <f t="shared" ref="J799:J816" si="133">TRUNC(I799*D799, 0)</f>
        <v>0</v>
      </c>
      <c r="K799" s="16">
        <f t="shared" ref="K799:K816" si="134">TRUNC(E799+G799+I799, 0)</f>
        <v>0</v>
      </c>
      <c r="L799" s="16">
        <f t="shared" ref="L799:L816" si="135">TRUNC(F799+H799+J799, 0)</f>
        <v>0</v>
      </c>
      <c r="M799" s="14"/>
      <c r="N799" s="2" t="s">
        <v>1150</v>
      </c>
      <c r="O799" s="2" t="s">
        <v>53</v>
      </c>
      <c r="P799" s="2" t="s">
        <v>53</v>
      </c>
      <c r="Q799" s="2" t="s">
        <v>1147</v>
      </c>
      <c r="R799" s="2" t="s">
        <v>61</v>
      </c>
      <c r="S799" s="2" t="s">
        <v>62</v>
      </c>
      <c r="T799" s="2" t="s">
        <v>62</v>
      </c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2" t="s">
        <v>53</v>
      </c>
      <c r="AS799" s="2" t="s">
        <v>53</v>
      </c>
      <c r="AT799" s="3"/>
      <c r="AU799" s="2" t="s">
        <v>1151</v>
      </c>
      <c r="AV799" s="3">
        <v>870</v>
      </c>
    </row>
    <row r="800" spans="1:48" ht="30" customHeight="1" x14ac:dyDescent="0.3">
      <c r="A800" s="14" t="s">
        <v>1152</v>
      </c>
      <c r="B800" s="14" t="s">
        <v>1153</v>
      </c>
      <c r="C800" s="14" t="s">
        <v>137</v>
      </c>
      <c r="D800" s="15">
        <v>7</v>
      </c>
      <c r="E800" s="16"/>
      <c r="F800" s="16">
        <f t="shared" si="131"/>
        <v>0</v>
      </c>
      <c r="G800" s="16"/>
      <c r="H800" s="16">
        <f t="shared" si="132"/>
        <v>0</v>
      </c>
      <c r="I800" s="16"/>
      <c r="J800" s="16">
        <f t="shared" si="133"/>
        <v>0</v>
      </c>
      <c r="K800" s="16">
        <f t="shared" si="134"/>
        <v>0</v>
      </c>
      <c r="L800" s="16">
        <f t="shared" si="135"/>
        <v>0</v>
      </c>
      <c r="M800" s="14"/>
      <c r="N800" s="2" t="s">
        <v>1154</v>
      </c>
      <c r="O800" s="2" t="s">
        <v>53</v>
      </c>
      <c r="P800" s="2" t="s">
        <v>53</v>
      </c>
      <c r="Q800" s="2" t="s">
        <v>1147</v>
      </c>
      <c r="R800" s="2" t="s">
        <v>61</v>
      </c>
      <c r="S800" s="2" t="s">
        <v>62</v>
      </c>
      <c r="T800" s="2" t="s">
        <v>62</v>
      </c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2" t="s">
        <v>53</v>
      </c>
      <c r="AS800" s="2" t="s">
        <v>53</v>
      </c>
      <c r="AT800" s="3"/>
      <c r="AU800" s="2" t="s">
        <v>1155</v>
      </c>
      <c r="AV800" s="3">
        <v>876</v>
      </c>
    </row>
    <row r="801" spans="1:48" ht="30" customHeight="1" x14ac:dyDescent="0.3">
      <c r="A801" s="14" t="s">
        <v>1156</v>
      </c>
      <c r="B801" s="14" t="s">
        <v>1157</v>
      </c>
      <c r="C801" s="14" t="s">
        <v>137</v>
      </c>
      <c r="D801" s="15">
        <v>2</v>
      </c>
      <c r="E801" s="16"/>
      <c r="F801" s="16">
        <f t="shared" si="131"/>
        <v>0</v>
      </c>
      <c r="G801" s="16"/>
      <c r="H801" s="16">
        <f t="shared" si="132"/>
        <v>0</v>
      </c>
      <c r="I801" s="16"/>
      <c r="J801" s="16">
        <f t="shared" si="133"/>
        <v>0</v>
      </c>
      <c r="K801" s="16">
        <f t="shared" si="134"/>
        <v>0</v>
      </c>
      <c r="L801" s="16">
        <f t="shared" si="135"/>
        <v>0</v>
      </c>
      <c r="M801" s="14"/>
      <c r="N801" s="2" t="s">
        <v>1158</v>
      </c>
      <c r="O801" s="2" t="s">
        <v>53</v>
      </c>
      <c r="P801" s="2" t="s">
        <v>53</v>
      </c>
      <c r="Q801" s="2" t="s">
        <v>1147</v>
      </c>
      <c r="R801" s="2" t="s">
        <v>61</v>
      </c>
      <c r="S801" s="2" t="s">
        <v>62</v>
      </c>
      <c r="T801" s="2" t="s">
        <v>62</v>
      </c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2" t="s">
        <v>53</v>
      </c>
      <c r="AS801" s="2" t="s">
        <v>53</v>
      </c>
      <c r="AT801" s="3"/>
      <c r="AU801" s="2" t="s">
        <v>1159</v>
      </c>
      <c r="AV801" s="3">
        <v>877</v>
      </c>
    </row>
    <row r="802" spans="1:48" ht="30" customHeight="1" x14ac:dyDescent="0.3">
      <c r="A802" s="14" t="s">
        <v>1160</v>
      </c>
      <c r="B802" s="14" t="s">
        <v>1153</v>
      </c>
      <c r="C802" s="14" t="s">
        <v>137</v>
      </c>
      <c r="D802" s="15">
        <v>13</v>
      </c>
      <c r="E802" s="16"/>
      <c r="F802" s="16">
        <f t="shared" si="131"/>
        <v>0</v>
      </c>
      <c r="G802" s="16"/>
      <c r="H802" s="16">
        <f t="shared" si="132"/>
        <v>0</v>
      </c>
      <c r="I802" s="16"/>
      <c r="J802" s="16">
        <f t="shared" si="133"/>
        <v>0</v>
      </c>
      <c r="K802" s="16">
        <f t="shared" si="134"/>
        <v>0</v>
      </c>
      <c r="L802" s="16">
        <f t="shared" si="135"/>
        <v>0</v>
      </c>
      <c r="M802" s="14"/>
      <c r="N802" s="2" t="s">
        <v>1161</v>
      </c>
      <c r="O802" s="2" t="s">
        <v>53</v>
      </c>
      <c r="P802" s="2" t="s">
        <v>53</v>
      </c>
      <c r="Q802" s="2" t="s">
        <v>1147</v>
      </c>
      <c r="R802" s="2" t="s">
        <v>61</v>
      </c>
      <c r="S802" s="2" t="s">
        <v>62</v>
      </c>
      <c r="T802" s="2" t="s">
        <v>62</v>
      </c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2" t="s">
        <v>53</v>
      </c>
      <c r="AS802" s="2" t="s">
        <v>53</v>
      </c>
      <c r="AT802" s="3"/>
      <c r="AU802" s="2" t="s">
        <v>1162</v>
      </c>
      <c r="AV802" s="3">
        <v>878</v>
      </c>
    </row>
    <row r="803" spans="1:48" ht="30" customHeight="1" x14ac:dyDescent="0.3">
      <c r="A803" s="14" t="s">
        <v>1163</v>
      </c>
      <c r="B803" s="14" t="s">
        <v>1157</v>
      </c>
      <c r="C803" s="14" t="s">
        <v>137</v>
      </c>
      <c r="D803" s="15">
        <v>2</v>
      </c>
      <c r="E803" s="16"/>
      <c r="F803" s="16">
        <f t="shared" si="131"/>
        <v>0</v>
      </c>
      <c r="G803" s="16"/>
      <c r="H803" s="16">
        <f t="shared" si="132"/>
        <v>0</v>
      </c>
      <c r="I803" s="16"/>
      <c r="J803" s="16">
        <f t="shared" si="133"/>
        <v>0</v>
      </c>
      <c r="K803" s="16">
        <f t="shared" si="134"/>
        <v>0</v>
      </c>
      <c r="L803" s="16">
        <f t="shared" si="135"/>
        <v>0</v>
      </c>
      <c r="M803" s="14"/>
      <c r="N803" s="2" t="s">
        <v>1164</v>
      </c>
      <c r="O803" s="2" t="s">
        <v>53</v>
      </c>
      <c r="P803" s="2" t="s">
        <v>53</v>
      </c>
      <c r="Q803" s="2" t="s">
        <v>1147</v>
      </c>
      <c r="R803" s="2" t="s">
        <v>61</v>
      </c>
      <c r="S803" s="2" t="s">
        <v>62</v>
      </c>
      <c r="T803" s="2" t="s">
        <v>62</v>
      </c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2" t="s">
        <v>53</v>
      </c>
      <c r="AS803" s="2" t="s">
        <v>53</v>
      </c>
      <c r="AT803" s="3"/>
      <c r="AU803" s="2" t="s">
        <v>1165</v>
      </c>
      <c r="AV803" s="3">
        <v>879</v>
      </c>
    </row>
    <row r="804" spans="1:48" ht="30" customHeight="1" x14ac:dyDescent="0.3">
      <c r="A804" s="14" t="s">
        <v>1166</v>
      </c>
      <c r="B804" s="14" t="s">
        <v>1153</v>
      </c>
      <c r="C804" s="14" t="s">
        <v>137</v>
      </c>
      <c r="D804" s="15">
        <v>2</v>
      </c>
      <c r="E804" s="16"/>
      <c r="F804" s="16">
        <f t="shared" si="131"/>
        <v>0</v>
      </c>
      <c r="G804" s="16"/>
      <c r="H804" s="16">
        <f t="shared" si="132"/>
        <v>0</v>
      </c>
      <c r="I804" s="16"/>
      <c r="J804" s="16">
        <f t="shared" si="133"/>
        <v>0</v>
      </c>
      <c r="K804" s="16">
        <f t="shared" si="134"/>
        <v>0</v>
      </c>
      <c r="L804" s="16">
        <f t="shared" si="135"/>
        <v>0</v>
      </c>
      <c r="M804" s="14"/>
      <c r="N804" s="2" t="s">
        <v>1167</v>
      </c>
      <c r="O804" s="2" t="s">
        <v>53</v>
      </c>
      <c r="P804" s="2" t="s">
        <v>53</v>
      </c>
      <c r="Q804" s="2" t="s">
        <v>1147</v>
      </c>
      <c r="R804" s="2" t="s">
        <v>61</v>
      </c>
      <c r="S804" s="2" t="s">
        <v>62</v>
      </c>
      <c r="T804" s="2" t="s">
        <v>62</v>
      </c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2" t="s">
        <v>53</v>
      </c>
      <c r="AS804" s="2" t="s">
        <v>53</v>
      </c>
      <c r="AT804" s="3"/>
      <c r="AU804" s="2" t="s">
        <v>1168</v>
      </c>
      <c r="AV804" s="3">
        <v>880</v>
      </c>
    </row>
    <row r="805" spans="1:48" ht="30" customHeight="1" x14ac:dyDescent="0.3">
      <c r="A805" s="14" t="s">
        <v>1169</v>
      </c>
      <c r="B805" s="14" t="s">
        <v>1170</v>
      </c>
      <c r="C805" s="14" t="s">
        <v>137</v>
      </c>
      <c r="D805" s="15">
        <v>5</v>
      </c>
      <c r="E805" s="16"/>
      <c r="F805" s="16">
        <f t="shared" si="131"/>
        <v>0</v>
      </c>
      <c r="G805" s="16"/>
      <c r="H805" s="16">
        <f t="shared" si="132"/>
        <v>0</v>
      </c>
      <c r="I805" s="16"/>
      <c r="J805" s="16">
        <f t="shared" si="133"/>
        <v>0</v>
      </c>
      <c r="K805" s="16">
        <f t="shared" si="134"/>
        <v>0</v>
      </c>
      <c r="L805" s="16">
        <f t="shared" si="135"/>
        <v>0</v>
      </c>
      <c r="M805" s="14"/>
      <c r="N805" s="2" t="s">
        <v>1171</v>
      </c>
      <c r="O805" s="2" t="s">
        <v>53</v>
      </c>
      <c r="P805" s="2" t="s">
        <v>53</v>
      </c>
      <c r="Q805" s="2" t="s">
        <v>1147</v>
      </c>
      <c r="R805" s="2" t="s">
        <v>61</v>
      </c>
      <c r="S805" s="2" t="s">
        <v>62</v>
      </c>
      <c r="T805" s="2" t="s">
        <v>62</v>
      </c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2" t="s">
        <v>53</v>
      </c>
      <c r="AS805" s="2" t="s">
        <v>53</v>
      </c>
      <c r="AT805" s="3"/>
      <c r="AU805" s="2" t="s">
        <v>1172</v>
      </c>
      <c r="AV805" s="3">
        <v>865</v>
      </c>
    </row>
    <row r="806" spans="1:48" ht="30" customHeight="1" x14ac:dyDescent="0.3">
      <c r="A806" s="14" t="s">
        <v>1173</v>
      </c>
      <c r="B806" s="14" t="s">
        <v>1174</v>
      </c>
      <c r="C806" s="14" t="s">
        <v>137</v>
      </c>
      <c r="D806" s="15">
        <v>1</v>
      </c>
      <c r="E806" s="16"/>
      <c r="F806" s="16">
        <f t="shared" si="131"/>
        <v>0</v>
      </c>
      <c r="G806" s="16"/>
      <c r="H806" s="16">
        <f t="shared" si="132"/>
        <v>0</v>
      </c>
      <c r="I806" s="16"/>
      <c r="J806" s="16">
        <f t="shared" si="133"/>
        <v>0</v>
      </c>
      <c r="K806" s="16">
        <f t="shared" si="134"/>
        <v>0</v>
      </c>
      <c r="L806" s="16">
        <f t="shared" si="135"/>
        <v>0</v>
      </c>
      <c r="M806" s="14"/>
      <c r="N806" s="2" t="s">
        <v>1175</v>
      </c>
      <c r="O806" s="2" t="s">
        <v>53</v>
      </c>
      <c r="P806" s="2" t="s">
        <v>53</v>
      </c>
      <c r="Q806" s="2" t="s">
        <v>1147</v>
      </c>
      <c r="R806" s="2" t="s">
        <v>61</v>
      </c>
      <c r="S806" s="2" t="s">
        <v>62</v>
      </c>
      <c r="T806" s="2" t="s">
        <v>62</v>
      </c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2" t="s">
        <v>53</v>
      </c>
      <c r="AS806" s="2" t="s">
        <v>53</v>
      </c>
      <c r="AT806" s="3"/>
      <c r="AU806" s="2" t="s">
        <v>1176</v>
      </c>
      <c r="AV806" s="3">
        <v>867</v>
      </c>
    </row>
    <row r="807" spans="1:48" ht="30" customHeight="1" x14ac:dyDescent="0.3">
      <c r="A807" s="14" t="s">
        <v>1177</v>
      </c>
      <c r="B807" s="14" t="s">
        <v>1178</v>
      </c>
      <c r="C807" s="14" t="s">
        <v>137</v>
      </c>
      <c r="D807" s="15">
        <v>3</v>
      </c>
      <c r="E807" s="16"/>
      <c r="F807" s="16">
        <f t="shared" si="131"/>
        <v>0</v>
      </c>
      <c r="G807" s="16"/>
      <c r="H807" s="16">
        <f t="shared" si="132"/>
        <v>0</v>
      </c>
      <c r="I807" s="16"/>
      <c r="J807" s="16">
        <f t="shared" si="133"/>
        <v>0</v>
      </c>
      <c r="K807" s="16">
        <f t="shared" si="134"/>
        <v>0</v>
      </c>
      <c r="L807" s="16">
        <f t="shared" si="135"/>
        <v>0</v>
      </c>
      <c r="M807" s="14"/>
      <c r="N807" s="2" t="s">
        <v>1179</v>
      </c>
      <c r="O807" s="2" t="s">
        <v>53</v>
      </c>
      <c r="P807" s="2" t="s">
        <v>53</v>
      </c>
      <c r="Q807" s="2" t="s">
        <v>1147</v>
      </c>
      <c r="R807" s="2" t="s">
        <v>61</v>
      </c>
      <c r="S807" s="2" t="s">
        <v>62</v>
      </c>
      <c r="T807" s="2" t="s">
        <v>62</v>
      </c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2" t="s">
        <v>53</v>
      </c>
      <c r="AS807" s="2" t="s">
        <v>53</v>
      </c>
      <c r="AT807" s="3"/>
      <c r="AU807" s="2" t="s">
        <v>1180</v>
      </c>
      <c r="AV807" s="3">
        <v>881</v>
      </c>
    </row>
    <row r="808" spans="1:48" ht="30" customHeight="1" x14ac:dyDescent="0.3">
      <c r="A808" s="14" t="s">
        <v>1181</v>
      </c>
      <c r="B808" s="14" t="s">
        <v>1153</v>
      </c>
      <c r="C808" s="14" t="s">
        <v>137</v>
      </c>
      <c r="D808" s="15">
        <v>4</v>
      </c>
      <c r="E808" s="16"/>
      <c r="F808" s="16">
        <f t="shared" si="131"/>
        <v>0</v>
      </c>
      <c r="G808" s="16"/>
      <c r="H808" s="16">
        <f t="shared" si="132"/>
        <v>0</v>
      </c>
      <c r="I808" s="16"/>
      <c r="J808" s="16">
        <f t="shared" si="133"/>
        <v>0</v>
      </c>
      <c r="K808" s="16">
        <f t="shared" si="134"/>
        <v>0</v>
      </c>
      <c r="L808" s="16">
        <f t="shared" si="135"/>
        <v>0</v>
      </c>
      <c r="M808" s="14"/>
      <c r="N808" s="2" t="s">
        <v>1182</v>
      </c>
      <c r="O808" s="2" t="s">
        <v>53</v>
      </c>
      <c r="P808" s="2" t="s">
        <v>53</v>
      </c>
      <c r="Q808" s="2" t="s">
        <v>1147</v>
      </c>
      <c r="R808" s="2" t="s">
        <v>61</v>
      </c>
      <c r="S808" s="2" t="s">
        <v>62</v>
      </c>
      <c r="T808" s="2" t="s">
        <v>62</v>
      </c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2" t="s">
        <v>53</v>
      </c>
      <c r="AS808" s="2" t="s">
        <v>53</v>
      </c>
      <c r="AT808" s="3"/>
      <c r="AU808" s="2" t="s">
        <v>1183</v>
      </c>
      <c r="AV808" s="3">
        <v>868</v>
      </c>
    </row>
    <row r="809" spans="1:48" ht="30" customHeight="1" x14ac:dyDescent="0.3">
      <c r="A809" s="14" t="s">
        <v>1184</v>
      </c>
      <c r="B809" s="14" t="s">
        <v>1185</v>
      </c>
      <c r="C809" s="14" t="s">
        <v>137</v>
      </c>
      <c r="D809" s="15">
        <v>2</v>
      </c>
      <c r="E809" s="16"/>
      <c r="F809" s="16">
        <f t="shared" si="131"/>
        <v>0</v>
      </c>
      <c r="G809" s="16"/>
      <c r="H809" s="16">
        <f t="shared" si="132"/>
        <v>0</v>
      </c>
      <c r="I809" s="16"/>
      <c r="J809" s="16">
        <f t="shared" si="133"/>
        <v>0</v>
      </c>
      <c r="K809" s="16">
        <f t="shared" si="134"/>
        <v>0</v>
      </c>
      <c r="L809" s="16">
        <f t="shared" si="135"/>
        <v>0</v>
      </c>
      <c r="M809" s="14"/>
      <c r="N809" s="2" t="s">
        <v>1186</v>
      </c>
      <c r="O809" s="2" t="s">
        <v>53</v>
      </c>
      <c r="P809" s="2" t="s">
        <v>53</v>
      </c>
      <c r="Q809" s="2" t="s">
        <v>1147</v>
      </c>
      <c r="R809" s="2" t="s">
        <v>61</v>
      </c>
      <c r="S809" s="2" t="s">
        <v>62</v>
      </c>
      <c r="T809" s="2" t="s">
        <v>62</v>
      </c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2" t="s">
        <v>53</v>
      </c>
      <c r="AS809" s="2" t="s">
        <v>53</v>
      </c>
      <c r="AT809" s="3"/>
      <c r="AU809" s="2" t="s">
        <v>1187</v>
      </c>
      <c r="AV809" s="3">
        <v>869</v>
      </c>
    </row>
    <row r="810" spans="1:48" ht="30" customHeight="1" x14ac:dyDescent="0.3">
      <c r="A810" s="14" t="s">
        <v>1188</v>
      </c>
      <c r="B810" s="14" t="s">
        <v>1189</v>
      </c>
      <c r="C810" s="14" t="s">
        <v>137</v>
      </c>
      <c r="D810" s="15">
        <v>3</v>
      </c>
      <c r="E810" s="16"/>
      <c r="F810" s="16">
        <f t="shared" si="131"/>
        <v>0</v>
      </c>
      <c r="G810" s="16"/>
      <c r="H810" s="16">
        <f t="shared" si="132"/>
        <v>0</v>
      </c>
      <c r="I810" s="16"/>
      <c r="J810" s="16">
        <f t="shared" si="133"/>
        <v>0</v>
      </c>
      <c r="K810" s="16">
        <f t="shared" si="134"/>
        <v>0</v>
      </c>
      <c r="L810" s="16">
        <f t="shared" si="135"/>
        <v>0</v>
      </c>
      <c r="M810" s="14"/>
      <c r="N810" s="2" t="s">
        <v>1190</v>
      </c>
      <c r="O810" s="2" t="s">
        <v>53</v>
      </c>
      <c r="P810" s="2" t="s">
        <v>53</v>
      </c>
      <c r="Q810" s="2" t="s">
        <v>1147</v>
      </c>
      <c r="R810" s="2" t="s">
        <v>61</v>
      </c>
      <c r="S810" s="2" t="s">
        <v>62</v>
      </c>
      <c r="T810" s="2" t="s">
        <v>62</v>
      </c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2" t="s">
        <v>53</v>
      </c>
      <c r="AS810" s="2" t="s">
        <v>53</v>
      </c>
      <c r="AT810" s="3"/>
      <c r="AU810" s="2" t="s">
        <v>1191</v>
      </c>
      <c r="AV810" s="3">
        <v>882</v>
      </c>
    </row>
    <row r="811" spans="1:48" ht="30" customHeight="1" x14ac:dyDescent="0.3">
      <c r="A811" s="14" t="s">
        <v>1192</v>
      </c>
      <c r="B811" s="14" t="s">
        <v>1193</v>
      </c>
      <c r="C811" s="14" t="s">
        <v>137</v>
      </c>
      <c r="D811" s="15">
        <v>2</v>
      </c>
      <c r="E811" s="16"/>
      <c r="F811" s="16">
        <f t="shared" si="131"/>
        <v>0</v>
      </c>
      <c r="G811" s="16"/>
      <c r="H811" s="16">
        <f t="shared" si="132"/>
        <v>0</v>
      </c>
      <c r="I811" s="16"/>
      <c r="J811" s="16">
        <f t="shared" si="133"/>
        <v>0</v>
      </c>
      <c r="K811" s="16">
        <f t="shared" si="134"/>
        <v>0</v>
      </c>
      <c r="L811" s="16">
        <f t="shared" si="135"/>
        <v>0</v>
      </c>
      <c r="M811" s="14"/>
      <c r="N811" s="2" t="s">
        <v>1194</v>
      </c>
      <c r="O811" s="2" t="s">
        <v>53</v>
      </c>
      <c r="P811" s="2" t="s">
        <v>53</v>
      </c>
      <c r="Q811" s="2" t="s">
        <v>1147</v>
      </c>
      <c r="R811" s="2" t="s">
        <v>61</v>
      </c>
      <c r="S811" s="2" t="s">
        <v>62</v>
      </c>
      <c r="T811" s="2" t="s">
        <v>62</v>
      </c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2" t="s">
        <v>53</v>
      </c>
      <c r="AS811" s="2" t="s">
        <v>53</v>
      </c>
      <c r="AT811" s="3"/>
      <c r="AU811" s="2" t="s">
        <v>1195</v>
      </c>
      <c r="AV811" s="3">
        <v>883</v>
      </c>
    </row>
    <row r="812" spans="1:48" ht="30" customHeight="1" x14ac:dyDescent="0.3">
      <c r="A812" s="14" t="s">
        <v>1196</v>
      </c>
      <c r="B812" s="14" t="s">
        <v>1197</v>
      </c>
      <c r="C812" s="14" t="s">
        <v>137</v>
      </c>
      <c r="D812" s="15">
        <v>1</v>
      </c>
      <c r="E812" s="16"/>
      <c r="F812" s="16">
        <f t="shared" si="131"/>
        <v>0</v>
      </c>
      <c r="G812" s="16"/>
      <c r="H812" s="16">
        <f t="shared" si="132"/>
        <v>0</v>
      </c>
      <c r="I812" s="16"/>
      <c r="J812" s="16">
        <f t="shared" si="133"/>
        <v>0</v>
      </c>
      <c r="K812" s="16">
        <f t="shared" si="134"/>
        <v>0</v>
      </c>
      <c r="L812" s="16">
        <f t="shared" si="135"/>
        <v>0</v>
      </c>
      <c r="M812" s="14"/>
      <c r="N812" s="2" t="s">
        <v>1198</v>
      </c>
      <c r="O812" s="2" t="s">
        <v>53</v>
      </c>
      <c r="P812" s="2" t="s">
        <v>53</v>
      </c>
      <c r="Q812" s="2" t="s">
        <v>1147</v>
      </c>
      <c r="R812" s="2" t="s">
        <v>61</v>
      </c>
      <c r="S812" s="2" t="s">
        <v>62</v>
      </c>
      <c r="T812" s="2" t="s">
        <v>62</v>
      </c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2" t="s">
        <v>53</v>
      </c>
      <c r="AS812" s="2" t="s">
        <v>53</v>
      </c>
      <c r="AT812" s="3"/>
      <c r="AU812" s="2" t="s">
        <v>1199</v>
      </c>
      <c r="AV812" s="3">
        <v>884</v>
      </c>
    </row>
    <row r="813" spans="1:48" ht="30" customHeight="1" x14ac:dyDescent="0.3">
      <c r="A813" s="14" t="s">
        <v>1200</v>
      </c>
      <c r="B813" s="14" t="s">
        <v>1201</v>
      </c>
      <c r="C813" s="14" t="s">
        <v>137</v>
      </c>
      <c r="D813" s="15">
        <v>1</v>
      </c>
      <c r="E813" s="16"/>
      <c r="F813" s="16">
        <f t="shared" si="131"/>
        <v>0</v>
      </c>
      <c r="G813" s="16"/>
      <c r="H813" s="16">
        <f t="shared" si="132"/>
        <v>0</v>
      </c>
      <c r="I813" s="16"/>
      <c r="J813" s="16">
        <f t="shared" si="133"/>
        <v>0</v>
      </c>
      <c r="K813" s="16">
        <f t="shared" si="134"/>
        <v>0</v>
      </c>
      <c r="L813" s="16">
        <f t="shared" si="135"/>
        <v>0</v>
      </c>
      <c r="M813" s="14"/>
      <c r="N813" s="2" t="s">
        <v>1202</v>
      </c>
      <c r="O813" s="2" t="s">
        <v>53</v>
      </c>
      <c r="P813" s="2" t="s">
        <v>53</v>
      </c>
      <c r="Q813" s="2" t="s">
        <v>1147</v>
      </c>
      <c r="R813" s="2" t="s">
        <v>61</v>
      </c>
      <c r="S813" s="2" t="s">
        <v>62</v>
      </c>
      <c r="T813" s="2" t="s">
        <v>62</v>
      </c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2" t="s">
        <v>53</v>
      </c>
      <c r="AS813" s="2" t="s">
        <v>53</v>
      </c>
      <c r="AT813" s="3"/>
      <c r="AU813" s="2" t="s">
        <v>1203</v>
      </c>
      <c r="AV813" s="3">
        <v>964</v>
      </c>
    </row>
    <row r="814" spans="1:48" ht="30" customHeight="1" x14ac:dyDescent="0.3">
      <c r="A814" s="14" t="s">
        <v>1204</v>
      </c>
      <c r="B814" s="14" t="s">
        <v>1205</v>
      </c>
      <c r="C814" s="14" t="s">
        <v>137</v>
      </c>
      <c r="D814" s="15">
        <v>6</v>
      </c>
      <c r="E814" s="16"/>
      <c r="F814" s="16">
        <f t="shared" si="131"/>
        <v>0</v>
      </c>
      <c r="G814" s="16"/>
      <c r="H814" s="16">
        <f t="shared" si="132"/>
        <v>0</v>
      </c>
      <c r="I814" s="16"/>
      <c r="J814" s="16">
        <f t="shared" si="133"/>
        <v>0</v>
      </c>
      <c r="K814" s="16">
        <f t="shared" si="134"/>
        <v>0</v>
      </c>
      <c r="L814" s="16">
        <f t="shared" si="135"/>
        <v>0</v>
      </c>
      <c r="M814" s="14"/>
      <c r="N814" s="2" t="s">
        <v>1206</v>
      </c>
      <c r="O814" s="2" t="s">
        <v>53</v>
      </c>
      <c r="P814" s="2" t="s">
        <v>53</v>
      </c>
      <c r="Q814" s="2" t="s">
        <v>1147</v>
      </c>
      <c r="R814" s="2" t="s">
        <v>61</v>
      </c>
      <c r="S814" s="2" t="s">
        <v>62</v>
      </c>
      <c r="T814" s="2" t="s">
        <v>62</v>
      </c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2" t="s">
        <v>53</v>
      </c>
      <c r="AS814" s="2" t="s">
        <v>53</v>
      </c>
      <c r="AT814" s="3"/>
      <c r="AU814" s="2" t="s">
        <v>1207</v>
      </c>
      <c r="AV814" s="3">
        <v>885</v>
      </c>
    </row>
    <row r="815" spans="1:48" ht="30" customHeight="1" x14ac:dyDescent="0.3">
      <c r="A815" s="14" t="s">
        <v>1208</v>
      </c>
      <c r="B815" s="14" t="s">
        <v>1153</v>
      </c>
      <c r="C815" s="14" t="s">
        <v>137</v>
      </c>
      <c r="D815" s="15">
        <v>4</v>
      </c>
      <c r="E815" s="16"/>
      <c r="F815" s="16">
        <f t="shared" si="131"/>
        <v>0</v>
      </c>
      <c r="G815" s="16"/>
      <c r="H815" s="16">
        <f t="shared" si="132"/>
        <v>0</v>
      </c>
      <c r="I815" s="16"/>
      <c r="J815" s="16">
        <f t="shared" si="133"/>
        <v>0</v>
      </c>
      <c r="K815" s="16">
        <f t="shared" si="134"/>
        <v>0</v>
      </c>
      <c r="L815" s="16">
        <f t="shared" si="135"/>
        <v>0</v>
      </c>
      <c r="M815" s="14"/>
      <c r="N815" s="2" t="s">
        <v>1209</v>
      </c>
      <c r="O815" s="2" t="s">
        <v>53</v>
      </c>
      <c r="P815" s="2" t="s">
        <v>53</v>
      </c>
      <c r="Q815" s="2" t="s">
        <v>1147</v>
      </c>
      <c r="R815" s="2" t="s">
        <v>61</v>
      </c>
      <c r="S815" s="2" t="s">
        <v>62</v>
      </c>
      <c r="T815" s="2" t="s">
        <v>62</v>
      </c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2" t="s">
        <v>53</v>
      </c>
      <c r="AS815" s="2" t="s">
        <v>53</v>
      </c>
      <c r="AT815" s="3"/>
      <c r="AU815" s="2" t="s">
        <v>1210</v>
      </c>
      <c r="AV815" s="3">
        <v>886</v>
      </c>
    </row>
    <row r="816" spans="1:48" ht="30" customHeight="1" x14ac:dyDescent="0.3">
      <c r="A816" s="14" t="s">
        <v>1211</v>
      </c>
      <c r="B816" s="14" t="s">
        <v>1212</v>
      </c>
      <c r="C816" s="14" t="s">
        <v>137</v>
      </c>
      <c r="D816" s="15">
        <v>1</v>
      </c>
      <c r="E816" s="16"/>
      <c r="F816" s="16">
        <f t="shared" si="131"/>
        <v>0</v>
      </c>
      <c r="G816" s="16"/>
      <c r="H816" s="16">
        <f t="shared" si="132"/>
        <v>0</v>
      </c>
      <c r="I816" s="16"/>
      <c r="J816" s="16">
        <f t="shared" si="133"/>
        <v>0</v>
      </c>
      <c r="K816" s="16">
        <f t="shared" si="134"/>
        <v>0</v>
      </c>
      <c r="L816" s="16">
        <f t="shared" si="135"/>
        <v>0</v>
      </c>
      <c r="M816" s="14"/>
      <c r="N816" s="2" t="s">
        <v>1213</v>
      </c>
      <c r="O816" s="2" t="s">
        <v>53</v>
      </c>
      <c r="P816" s="2" t="s">
        <v>53</v>
      </c>
      <c r="Q816" s="2" t="s">
        <v>1147</v>
      </c>
      <c r="R816" s="2" t="s">
        <v>61</v>
      </c>
      <c r="S816" s="2" t="s">
        <v>62</v>
      </c>
      <c r="T816" s="2" t="s">
        <v>62</v>
      </c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2" t="s">
        <v>53</v>
      </c>
      <c r="AS816" s="2" t="s">
        <v>53</v>
      </c>
      <c r="AT816" s="3"/>
      <c r="AU816" s="2" t="s">
        <v>1214</v>
      </c>
      <c r="AV816" s="3">
        <v>887</v>
      </c>
    </row>
    <row r="817" spans="1:48" ht="30" customHeight="1" x14ac:dyDescent="0.3">
      <c r="A817" s="15"/>
      <c r="B817" s="15"/>
      <c r="C817" s="15"/>
      <c r="D817" s="15"/>
      <c r="E817" s="16"/>
      <c r="F817" s="16"/>
      <c r="G817" s="16"/>
      <c r="H817" s="16"/>
      <c r="I817" s="16"/>
      <c r="J817" s="16"/>
      <c r="K817" s="16"/>
      <c r="L817" s="16"/>
      <c r="M817" s="15"/>
      <c r="Q817" s="1" t="s">
        <v>1147</v>
      </c>
    </row>
    <row r="818" spans="1:48" ht="30" customHeight="1" x14ac:dyDescent="0.3">
      <c r="A818" s="15"/>
      <c r="B818" s="15"/>
      <c r="C818" s="15"/>
      <c r="D818" s="15"/>
      <c r="E818" s="16"/>
      <c r="F818" s="16"/>
      <c r="G818" s="16"/>
      <c r="H818" s="16"/>
      <c r="I818" s="16"/>
      <c r="J818" s="16"/>
      <c r="K818" s="16"/>
      <c r="L818" s="16"/>
      <c r="M818" s="15"/>
      <c r="Q818" s="1" t="s">
        <v>1147</v>
      </c>
    </row>
    <row r="819" spans="1:48" ht="30" customHeight="1" x14ac:dyDescent="0.3">
      <c r="A819" s="14" t="s">
        <v>80</v>
      </c>
      <c r="B819" s="15"/>
      <c r="C819" s="15"/>
      <c r="D819" s="15"/>
      <c r="E819" s="16"/>
      <c r="F819" s="16">
        <f>SUMIF(Q799:Q818,"010222",F799:F818)</f>
        <v>0</v>
      </c>
      <c r="G819" s="16"/>
      <c r="H819" s="16">
        <f>SUMIF(Q799:Q818,"010222",H799:H818)</f>
        <v>0</v>
      </c>
      <c r="I819" s="16"/>
      <c r="J819" s="16">
        <f>SUMIF(Q799:Q818,"010222",J799:J818)</f>
        <v>0</v>
      </c>
      <c r="K819" s="16"/>
      <c r="L819" s="16">
        <f>SUMIF(Q799:Q818,"010222",L799:L818)</f>
        <v>0</v>
      </c>
      <c r="M819" s="15"/>
      <c r="N819" t="s">
        <v>81</v>
      </c>
    </row>
    <row r="820" spans="1:48" ht="30" customHeight="1" x14ac:dyDescent="0.3">
      <c r="A820" s="14" t="s">
        <v>1215</v>
      </c>
      <c r="B820" s="14" t="s">
        <v>53</v>
      </c>
      <c r="C820" s="15"/>
      <c r="D820" s="15"/>
      <c r="E820" s="16"/>
      <c r="F820" s="16"/>
      <c r="G820" s="16"/>
      <c r="H820" s="16"/>
      <c r="I820" s="16"/>
      <c r="J820" s="16"/>
      <c r="K820" s="16"/>
      <c r="L820" s="16"/>
      <c r="M820" s="15"/>
      <c r="N820" s="3"/>
      <c r="O820" s="3"/>
      <c r="P820" s="3"/>
      <c r="Q820" s="2" t="s">
        <v>1216</v>
      </c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</row>
    <row r="821" spans="1:48" ht="30" customHeight="1" x14ac:dyDescent="0.3">
      <c r="A821" s="14" t="s">
        <v>1217</v>
      </c>
      <c r="B821" s="14" t="s">
        <v>1218</v>
      </c>
      <c r="C821" s="14" t="s">
        <v>137</v>
      </c>
      <c r="D821" s="15">
        <v>1</v>
      </c>
      <c r="E821" s="16"/>
      <c r="F821" s="16">
        <f t="shared" ref="F821:F835" si="136">TRUNC(E821*D821, 0)</f>
        <v>0</v>
      </c>
      <c r="G821" s="16"/>
      <c r="H821" s="16">
        <f t="shared" ref="H821:H835" si="137">TRUNC(G821*D821, 0)</f>
        <v>0</v>
      </c>
      <c r="I821" s="16"/>
      <c r="J821" s="16">
        <f t="shared" ref="J821:J835" si="138">TRUNC(I821*D821, 0)</f>
        <v>0</v>
      </c>
      <c r="K821" s="16">
        <f t="shared" ref="K821:K835" si="139">TRUNC(E821+G821+I821, 0)</f>
        <v>0</v>
      </c>
      <c r="L821" s="16">
        <f t="shared" ref="L821:L835" si="140">TRUNC(F821+H821+J821, 0)</f>
        <v>0</v>
      </c>
      <c r="M821" s="14"/>
      <c r="N821" s="2" t="s">
        <v>1219</v>
      </c>
      <c r="O821" s="2" t="s">
        <v>53</v>
      </c>
      <c r="P821" s="2" t="s">
        <v>53</v>
      </c>
      <c r="Q821" s="2" t="s">
        <v>1216</v>
      </c>
      <c r="R821" s="2" t="s">
        <v>62</v>
      </c>
      <c r="S821" s="2" t="s">
        <v>62</v>
      </c>
      <c r="T821" s="2" t="s">
        <v>61</v>
      </c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2" t="s">
        <v>53</v>
      </c>
      <c r="AS821" s="2" t="s">
        <v>53</v>
      </c>
      <c r="AT821" s="3"/>
      <c r="AU821" s="2" t="s">
        <v>1220</v>
      </c>
      <c r="AV821" s="3">
        <v>860</v>
      </c>
    </row>
    <row r="822" spans="1:48" ht="30" customHeight="1" x14ac:dyDescent="0.3">
      <c r="A822" s="14" t="s">
        <v>1221</v>
      </c>
      <c r="B822" s="14" t="s">
        <v>1222</v>
      </c>
      <c r="C822" s="14" t="s">
        <v>137</v>
      </c>
      <c r="D822" s="15">
        <v>2</v>
      </c>
      <c r="E822" s="16"/>
      <c r="F822" s="16">
        <f t="shared" si="136"/>
        <v>0</v>
      </c>
      <c r="G822" s="16"/>
      <c r="H822" s="16">
        <f t="shared" si="137"/>
        <v>0</v>
      </c>
      <c r="I822" s="16"/>
      <c r="J822" s="16">
        <f t="shared" si="138"/>
        <v>0</v>
      </c>
      <c r="K822" s="16">
        <f t="shared" si="139"/>
        <v>0</v>
      </c>
      <c r="L822" s="16">
        <f t="shared" si="140"/>
        <v>0</v>
      </c>
      <c r="M822" s="14"/>
      <c r="N822" s="2" t="s">
        <v>1223</v>
      </c>
      <c r="O822" s="2" t="s">
        <v>53</v>
      </c>
      <c r="P822" s="2" t="s">
        <v>53</v>
      </c>
      <c r="Q822" s="2" t="s">
        <v>1216</v>
      </c>
      <c r="R822" s="2" t="s">
        <v>62</v>
      </c>
      <c r="S822" s="2" t="s">
        <v>62</v>
      </c>
      <c r="T822" s="2" t="s">
        <v>61</v>
      </c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2" t="s">
        <v>53</v>
      </c>
      <c r="AS822" s="2" t="s">
        <v>53</v>
      </c>
      <c r="AT822" s="3"/>
      <c r="AU822" s="2" t="s">
        <v>1224</v>
      </c>
      <c r="AV822" s="3">
        <v>861</v>
      </c>
    </row>
    <row r="823" spans="1:48" ht="30" customHeight="1" x14ac:dyDescent="0.3">
      <c r="A823" s="14" t="s">
        <v>1225</v>
      </c>
      <c r="B823" s="14" t="s">
        <v>1226</v>
      </c>
      <c r="C823" s="14" t="s">
        <v>137</v>
      </c>
      <c r="D823" s="15">
        <v>1</v>
      </c>
      <c r="E823" s="16"/>
      <c r="F823" s="16">
        <f t="shared" si="136"/>
        <v>0</v>
      </c>
      <c r="G823" s="16"/>
      <c r="H823" s="16">
        <f t="shared" si="137"/>
        <v>0</v>
      </c>
      <c r="I823" s="16"/>
      <c r="J823" s="16">
        <f t="shared" si="138"/>
        <v>0</v>
      </c>
      <c r="K823" s="16">
        <f t="shared" si="139"/>
        <v>0</v>
      </c>
      <c r="L823" s="16">
        <f t="shared" si="140"/>
        <v>0</v>
      </c>
      <c r="M823" s="14"/>
      <c r="N823" s="2" t="s">
        <v>1227</v>
      </c>
      <c r="O823" s="2" t="s">
        <v>53</v>
      </c>
      <c r="P823" s="2" t="s">
        <v>53</v>
      </c>
      <c r="Q823" s="2" t="s">
        <v>1216</v>
      </c>
      <c r="R823" s="2" t="s">
        <v>62</v>
      </c>
      <c r="S823" s="2" t="s">
        <v>62</v>
      </c>
      <c r="T823" s="2" t="s">
        <v>61</v>
      </c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2" t="s">
        <v>53</v>
      </c>
      <c r="AS823" s="2" t="s">
        <v>53</v>
      </c>
      <c r="AT823" s="3"/>
      <c r="AU823" s="2" t="s">
        <v>1228</v>
      </c>
      <c r="AV823" s="3">
        <v>862</v>
      </c>
    </row>
    <row r="824" spans="1:48" ht="30" customHeight="1" x14ac:dyDescent="0.3">
      <c r="A824" s="14" t="s">
        <v>1225</v>
      </c>
      <c r="B824" s="14" t="s">
        <v>1229</v>
      </c>
      <c r="C824" s="14" t="s">
        <v>137</v>
      </c>
      <c r="D824" s="15">
        <v>1</v>
      </c>
      <c r="E824" s="16"/>
      <c r="F824" s="16">
        <f t="shared" si="136"/>
        <v>0</v>
      </c>
      <c r="G824" s="16"/>
      <c r="H824" s="16">
        <f t="shared" si="137"/>
        <v>0</v>
      </c>
      <c r="I824" s="16"/>
      <c r="J824" s="16">
        <f t="shared" si="138"/>
        <v>0</v>
      </c>
      <c r="K824" s="16">
        <f t="shared" si="139"/>
        <v>0</v>
      </c>
      <c r="L824" s="16">
        <f t="shared" si="140"/>
        <v>0</v>
      </c>
      <c r="M824" s="14"/>
      <c r="N824" s="2" t="s">
        <v>1230</v>
      </c>
      <c r="O824" s="2" t="s">
        <v>53</v>
      </c>
      <c r="P824" s="2" t="s">
        <v>53</v>
      </c>
      <c r="Q824" s="2" t="s">
        <v>1216</v>
      </c>
      <c r="R824" s="2" t="s">
        <v>62</v>
      </c>
      <c r="S824" s="2" t="s">
        <v>62</v>
      </c>
      <c r="T824" s="2" t="s">
        <v>61</v>
      </c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2" t="s">
        <v>53</v>
      </c>
      <c r="AS824" s="2" t="s">
        <v>53</v>
      </c>
      <c r="AT824" s="3"/>
      <c r="AU824" s="2" t="s">
        <v>1231</v>
      </c>
      <c r="AV824" s="3">
        <v>954</v>
      </c>
    </row>
    <row r="825" spans="1:48" ht="30" customHeight="1" x14ac:dyDescent="0.3">
      <c r="A825" s="14" t="s">
        <v>1225</v>
      </c>
      <c r="B825" s="14" t="s">
        <v>1232</v>
      </c>
      <c r="C825" s="14" t="s">
        <v>137</v>
      </c>
      <c r="D825" s="15">
        <v>1</v>
      </c>
      <c r="E825" s="16"/>
      <c r="F825" s="16">
        <f t="shared" si="136"/>
        <v>0</v>
      </c>
      <c r="G825" s="16"/>
      <c r="H825" s="16">
        <f t="shared" si="137"/>
        <v>0</v>
      </c>
      <c r="I825" s="16"/>
      <c r="J825" s="16">
        <f t="shared" si="138"/>
        <v>0</v>
      </c>
      <c r="K825" s="16">
        <f t="shared" si="139"/>
        <v>0</v>
      </c>
      <c r="L825" s="16">
        <f t="shared" si="140"/>
        <v>0</v>
      </c>
      <c r="M825" s="14"/>
      <c r="N825" s="2" t="s">
        <v>1233</v>
      </c>
      <c r="O825" s="2" t="s">
        <v>53</v>
      </c>
      <c r="P825" s="2" t="s">
        <v>53</v>
      </c>
      <c r="Q825" s="2" t="s">
        <v>1216</v>
      </c>
      <c r="R825" s="2" t="s">
        <v>62</v>
      </c>
      <c r="S825" s="2" t="s">
        <v>62</v>
      </c>
      <c r="T825" s="2" t="s">
        <v>61</v>
      </c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2" t="s">
        <v>53</v>
      </c>
      <c r="AS825" s="2" t="s">
        <v>53</v>
      </c>
      <c r="AT825" s="3"/>
      <c r="AU825" s="2" t="s">
        <v>1234</v>
      </c>
      <c r="AV825" s="3">
        <v>864</v>
      </c>
    </row>
    <row r="826" spans="1:48" ht="30" customHeight="1" x14ac:dyDescent="0.3">
      <c r="A826" s="14" t="s">
        <v>1225</v>
      </c>
      <c r="B826" s="14" t="s">
        <v>1235</v>
      </c>
      <c r="C826" s="14" t="s">
        <v>137</v>
      </c>
      <c r="D826" s="15">
        <v>2</v>
      </c>
      <c r="E826" s="16"/>
      <c r="F826" s="16">
        <f t="shared" si="136"/>
        <v>0</v>
      </c>
      <c r="G826" s="16"/>
      <c r="H826" s="16">
        <f t="shared" si="137"/>
        <v>0</v>
      </c>
      <c r="I826" s="16"/>
      <c r="J826" s="16">
        <f t="shared" si="138"/>
        <v>0</v>
      </c>
      <c r="K826" s="16">
        <f t="shared" si="139"/>
        <v>0</v>
      </c>
      <c r="L826" s="16">
        <f t="shared" si="140"/>
        <v>0</v>
      </c>
      <c r="M826" s="14"/>
      <c r="N826" s="2" t="s">
        <v>1236</v>
      </c>
      <c r="O826" s="2" t="s">
        <v>53</v>
      </c>
      <c r="P826" s="2" t="s">
        <v>53</v>
      </c>
      <c r="Q826" s="2" t="s">
        <v>1216</v>
      </c>
      <c r="R826" s="2" t="s">
        <v>62</v>
      </c>
      <c r="S826" s="2" t="s">
        <v>62</v>
      </c>
      <c r="T826" s="2" t="s">
        <v>61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2" t="s">
        <v>53</v>
      </c>
      <c r="AS826" s="2" t="s">
        <v>53</v>
      </c>
      <c r="AT826" s="3"/>
      <c r="AU826" s="2" t="s">
        <v>1237</v>
      </c>
      <c r="AV826" s="3">
        <v>863</v>
      </c>
    </row>
    <row r="827" spans="1:48" ht="30" customHeight="1" x14ac:dyDescent="0.3">
      <c r="A827" s="14" t="s">
        <v>1225</v>
      </c>
      <c r="B827" s="14" t="s">
        <v>1238</v>
      </c>
      <c r="C827" s="14" t="s">
        <v>137</v>
      </c>
      <c r="D827" s="15">
        <v>1</v>
      </c>
      <c r="E827" s="16"/>
      <c r="F827" s="16">
        <f t="shared" si="136"/>
        <v>0</v>
      </c>
      <c r="G827" s="16"/>
      <c r="H827" s="16">
        <f t="shared" si="137"/>
        <v>0</v>
      </c>
      <c r="I827" s="16"/>
      <c r="J827" s="16">
        <f t="shared" si="138"/>
        <v>0</v>
      </c>
      <c r="K827" s="16">
        <f t="shared" si="139"/>
        <v>0</v>
      </c>
      <c r="L827" s="16">
        <f t="shared" si="140"/>
        <v>0</v>
      </c>
      <c r="M827" s="14"/>
      <c r="N827" s="2" t="s">
        <v>1239</v>
      </c>
      <c r="O827" s="2" t="s">
        <v>53</v>
      </c>
      <c r="P827" s="2" t="s">
        <v>53</v>
      </c>
      <c r="Q827" s="2" t="s">
        <v>1216</v>
      </c>
      <c r="R827" s="2" t="s">
        <v>62</v>
      </c>
      <c r="S827" s="2" t="s">
        <v>62</v>
      </c>
      <c r="T827" s="2" t="s">
        <v>61</v>
      </c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2" t="s">
        <v>53</v>
      </c>
      <c r="AS827" s="2" t="s">
        <v>53</v>
      </c>
      <c r="AT827" s="3"/>
      <c r="AU827" s="2" t="s">
        <v>1240</v>
      </c>
      <c r="AV827" s="3">
        <v>888</v>
      </c>
    </row>
    <row r="828" spans="1:48" ht="30" customHeight="1" x14ac:dyDescent="0.3">
      <c r="A828" s="14" t="s">
        <v>1241</v>
      </c>
      <c r="B828" s="14" t="s">
        <v>1242</v>
      </c>
      <c r="C828" s="14" t="s">
        <v>137</v>
      </c>
      <c r="D828" s="15">
        <v>5</v>
      </c>
      <c r="E828" s="16"/>
      <c r="F828" s="16">
        <f t="shared" si="136"/>
        <v>0</v>
      </c>
      <c r="G828" s="16"/>
      <c r="H828" s="16">
        <f t="shared" si="137"/>
        <v>0</v>
      </c>
      <c r="I828" s="16"/>
      <c r="J828" s="16">
        <f t="shared" si="138"/>
        <v>0</v>
      </c>
      <c r="K828" s="16">
        <f t="shared" si="139"/>
        <v>0</v>
      </c>
      <c r="L828" s="16">
        <f t="shared" si="140"/>
        <v>0</v>
      </c>
      <c r="M828" s="14"/>
      <c r="N828" s="2" t="s">
        <v>1243</v>
      </c>
      <c r="O828" s="2" t="s">
        <v>53</v>
      </c>
      <c r="P828" s="2" t="s">
        <v>53</v>
      </c>
      <c r="Q828" s="2" t="s">
        <v>1216</v>
      </c>
      <c r="R828" s="2" t="s">
        <v>62</v>
      </c>
      <c r="S828" s="2" t="s">
        <v>62</v>
      </c>
      <c r="T828" s="2" t="s">
        <v>61</v>
      </c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2" t="s">
        <v>53</v>
      </c>
      <c r="AS828" s="2" t="s">
        <v>53</v>
      </c>
      <c r="AT828" s="3"/>
      <c r="AU828" s="2" t="s">
        <v>1244</v>
      </c>
      <c r="AV828" s="3">
        <v>923</v>
      </c>
    </row>
    <row r="829" spans="1:48" ht="30" customHeight="1" x14ac:dyDescent="0.3">
      <c r="A829" s="14" t="s">
        <v>1245</v>
      </c>
      <c r="B829" s="14" t="s">
        <v>1246</v>
      </c>
      <c r="C829" s="14" t="s">
        <v>137</v>
      </c>
      <c r="D829" s="15">
        <v>4</v>
      </c>
      <c r="E829" s="16"/>
      <c r="F829" s="16">
        <f t="shared" si="136"/>
        <v>0</v>
      </c>
      <c r="G829" s="16"/>
      <c r="H829" s="16">
        <f t="shared" si="137"/>
        <v>0</v>
      </c>
      <c r="I829" s="16"/>
      <c r="J829" s="16">
        <f t="shared" si="138"/>
        <v>0</v>
      </c>
      <c r="K829" s="16">
        <f t="shared" si="139"/>
        <v>0</v>
      </c>
      <c r="L829" s="16">
        <f t="shared" si="140"/>
        <v>0</v>
      </c>
      <c r="M829" s="14"/>
      <c r="N829" s="2" t="s">
        <v>1247</v>
      </c>
      <c r="O829" s="2" t="s">
        <v>53</v>
      </c>
      <c r="P829" s="2" t="s">
        <v>53</v>
      </c>
      <c r="Q829" s="2" t="s">
        <v>1216</v>
      </c>
      <c r="R829" s="2" t="s">
        <v>62</v>
      </c>
      <c r="S829" s="2" t="s">
        <v>62</v>
      </c>
      <c r="T829" s="2" t="s">
        <v>61</v>
      </c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2" t="s">
        <v>53</v>
      </c>
      <c r="AS829" s="2" t="s">
        <v>53</v>
      </c>
      <c r="AT829" s="3"/>
      <c r="AU829" s="2" t="s">
        <v>1248</v>
      </c>
      <c r="AV829" s="3">
        <v>924</v>
      </c>
    </row>
    <row r="830" spans="1:48" ht="30" customHeight="1" x14ac:dyDescent="0.3">
      <c r="A830" s="14" t="s">
        <v>1249</v>
      </c>
      <c r="B830" s="14" t="s">
        <v>1250</v>
      </c>
      <c r="C830" s="14" t="s">
        <v>137</v>
      </c>
      <c r="D830" s="15">
        <v>4</v>
      </c>
      <c r="E830" s="16"/>
      <c r="F830" s="16">
        <f t="shared" si="136"/>
        <v>0</v>
      </c>
      <c r="G830" s="16"/>
      <c r="H830" s="16">
        <f t="shared" si="137"/>
        <v>0</v>
      </c>
      <c r="I830" s="16"/>
      <c r="J830" s="16">
        <f t="shared" si="138"/>
        <v>0</v>
      </c>
      <c r="K830" s="16">
        <f t="shared" si="139"/>
        <v>0</v>
      </c>
      <c r="L830" s="16">
        <f t="shared" si="140"/>
        <v>0</v>
      </c>
      <c r="M830" s="14"/>
      <c r="N830" s="2" t="s">
        <v>1251</v>
      </c>
      <c r="O830" s="2" t="s">
        <v>53</v>
      </c>
      <c r="P830" s="2" t="s">
        <v>53</v>
      </c>
      <c r="Q830" s="2" t="s">
        <v>1216</v>
      </c>
      <c r="R830" s="2" t="s">
        <v>62</v>
      </c>
      <c r="S830" s="2" t="s">
        <v>62</v>
      </c>
      <c r="T830" s="2" t="s">
        <v>61</v>
      </c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2" t="s">
        <v>53</v>
      </c>
      <c r="AS830" s="2" t="s">
        <v>53</v>
      </c>
      <c r="AT830" s="3"/>
      <c r="AU830" s="2" t="s">
        <v>1252</v>
      </c>
      <c r="AV830" s="3">
        <v>925</v>
      </c>
    </row>
    <row r="831" spans="1:48" ht="30" customHeight="1" x14ac:dyDescent="0.3">
      <c r="A831" s="14" t="s">
        <v>1253</v>
      </c>
      <c r="B831" s="14" t="s">
        <v>1254</v>
      </c>
      <c r="C831" s="14" t="s">
        <v>137</v>
      </c>
      <c r="D831" s="15">
        <v>1</v>
      </c>
      <c r="E831" s="16"/>
      <c r="F831" s="16">
        <f t="shared" si="136"/>
        <v>0</v>
      </c>
      <c r="G831" s="16"/>
      <c r="H831" s="16">
        <f t="shared" si="137"/>
        <v>0</v>
      </c>
      <c r="I831" s="16"/>
      <c r="J831" s="16">
        <f t="shared" si="138"/>
        <v>0</v>
      </c>
      <c r="K831" s="16">
        <f t="shared" si="139"/>
        <v>0</v>
      </c>
      <c r="L831" s="16">
        <f t="shared" si="140"/>
        <v>0</v>
      </c>
      <c r="M831" s="14"/>
      <c r="N831" s="2" t="s">
        <v>1255</v>
      </c>
      <c r="O831" s="2" t="s">
        <v>53</v>
      </c>
      <c r="P831" s="2" t="s">
        <v>53</v>
      </c>
      <c r="Q831" s="2" t="s">
        <v>1216</v>
      </c>
      <c r="R831" s="2" t="s">
        <v>62</v>
      </c>
      <c r="S831" s="2" t="s">
        <v>62</v>
      </c>
      <c r="T831" s="2" t="s">
        <v>61</v>
      </c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2" t="s">
        <v>53</v>
      </c>
      <c r="AS831" s="2" t="s">
        <v>53</v>
      </c>
      <c r="AT831" s="3"/>
      <c r="AU831" s="2" t="s">
        <v>1256</v>
      </c>
      <c r="AV831" s="3">
        <v>926</v>
      </c>
    </row>
    <row r="832" spans="1:48" ht="30" customHeight="1" x14ac:dyDescent="0.3">
      <c r="A832" s="14" t="s">
        <v>1257</v>
      </c>
      <c r="B832" s="14" t="s">
        <v>1258</v>
      </c>
      <c r="C832" s="14" t="s">
        <v>137</v>
      </c>
      <c r="D832" s="15">
        <v>2</v>
      </c>
      <c r="E832" s="16"/>
      <c r="F832" s="16">
        <f t="shared" si="136"/>
        <v>0</v>
      </c>
      <c r="G832" s="16"/>
      <c r="H832" s="16">
        <f t="shared" si="137"/>
        <v>0</v>
      </c>
      <c r="I832" s="16"/>
      <c r="J832" s="16">
        <f t="shared" si="138"/>
        <v>0</v>
      </c>
      <c r="K832" s="16">
        <f t="shared" si="139"/>
        <v>0</v>
      </c>
      <c r="L832" s="16">
        <f t="shared" si="140"/>
        <v>0</v>
      </c>
      <c r="M832" s="14"/>
      <c r="N832" s="2" t="s">
        <v>1259</v>
      </c>
      <c r="O832" s="2" t="s">
        <v>53</v>
      </c>
      <c r="P832" s="2" t="s">
        <v>53</v>
      </c>
      <c r="Q832" s="2" t="s">
        <v>1216</v>
      </c>
      <c r="R832" s="2" t="s">
        <v>62</v>
      </c>
      <c r="S832" s="2" t="s">
        <v>62</v>
      </c>
      <c r="T832" s="2" t="s">
        <v>61</v>
      </c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2" t="s">
        <v>53</v>
      </c>
      <c r="AS832" s="2" t="s">
        <v>53</v>
      </c>
      <c r="AT832" s="3"/>
      <c r="AU832" s="2" t="s">
        <v>1260</v>
      </c>
      <c r="AV832" s="3">
        <v>922</v>
      </c>
    </row>
    <row r="833" spans="1:48" ht="30" customHeight="1" x14ac:dyDescent="0.3">
      <c r="A833" s="14" t="s">
        <v>1261</v>
      </c>
      <c r="B833" s="14" t="s">
        <v>53</v>
      </c>
      <c r="C833" s="14" t="s">
        <v>77</v>
      </c>
      <c r="D833" s="15">
        <v>3</v>
      </c>
      <c r="E833" s="16"/>
      <c r="F833" s="16">
        <f t="shared" si="136"/>
        <v>0</v>
      </c>
      <c r="G833" s="16"/>
      <c r="H833" s="16">
        <f t="shared" si="137"/>
        <v>0</v>
      </c>
      <c r="I833" s="16"/>
      <c r="J833" s="16">
        <f t="shared" si="138"/>
        <v>0</v>
      </c>
      <c r="K833" s="16">
        <f t="shared" si="139"/>
        <v>0</v>
      </c>
      <c r="L833" s="16">
        <f t="shared" si="140"/>
        <v>0</v>
      </c>
      <c r="M833" s="14"/>
      <c r="N833" s="2" t="s">
        <v>1262</v>
      </c>
      <c r="O833" s="2" t="s">
        <v>53</v>
      </c>
      <c r="P833" s="2" t="s">
        <v>53</v>
      </c>
      <c r="Q833" s="2" t="s">
        <v>1216</v>
      </c>
      <c r="R833" s="2" t="s">
        <v>62</v>
      </c>
      <c r="S833" s="2" t="s">
        <v>62</v>
      </c>
      <c r="T833" s="2" t="s">
        <v>61</v>
      </c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2" t="s">
        <v>53</v>
      </c>
      <c r="AS833" s="2" t="s">
        <v>53</v>
      </c>
      <c r="AT833" s="3"/>
      <c r="AU833" s="2" t="s">
        <v>1263</v>
      </c>
      <c r="AV833" s="3">
        <v>927</v>
      </c>
    </row>
    <row r="834" spans="1:48" ht="30" customHeight="1" x14ac:dyDescent="0.3">
      <c r="A834" s="14" t="s">
        <v>1264</v>
      </c>
      <c r="B834" s="14" t="s">
        <v>1265</v>
      </c>
      <c r="C834" s="14" t="s">
        <v>1266</v>
      </c>
      <c r="D834" s="15">
        <v>8</v>
      </c>
      <c r="E834" s="16"/>
      <c r="F834" s="16">
        <f t="shared" si="136"/>
        <v>0</v>
      </c>
      <c r="G834" s="16"/>
      <c r="H834" s="16">
        <f t="shared" si="137"/>
        <v>0</v>
      </c>
      <c r="I834" s="16"/>
      <c r="J834" s="16">
        <f t="shared" si="138"/>
        <v>0</v>
      </c>
      <c r="K834" s="16">
        <f t="shared" si="139"/>
        <v>0</v>
      </c>
      <c r="L834" s="16">
        <f t="shared" si="140"/>
        <v>0</v>
      </c>
      <c r="M834" s="14"/>
      <c r="N834" s="2" t="s">
        <v>1267</v>
      </c>
      <c r="O834" s="2" t="s">
        <v>53</v>
      </c>
      <c r="P834" s="2" t="s">
        <v>53</v>
      </c>
      <c r="Q834" s="2" t="s">
        <v>1216</v>
      </c>
      <c r="R834" s="2" t="s">
        <v>62</v>
      </c>
      <c r="S834" s="2" t="s">
        <v>62</v>
      </c>
      <c r="T834" s="2" t="s">
        <v>61</v>
      </c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2" t="s">
        <v>53</v>
      </c>
      <c r="AS834" s="2" t="s">
        <v>53</v>
      </c>
      <c r="AT834" s="3"/>
      <c r="AU834" s="2" t="s">
        <v>1268</v>
      </c>
      <c r="AV834" s="3">
        <v>928</v>
      </c>
    </row>
    <row r="835" spans="1:48" ht="30" customHeight="1" x14ac:dyDescent="0.3">
      <c r="A835" s="14" t="s">
        <v>1269</v>
      </c>
      <c r="B835" s="14" t="s">
        <v>1265</v>
      </c>
      <c r="C835" s="14" t="s">
        <v>1266</v>
      </c>
      <c r="D835" s="15">
        <v>10</v>
      </c>
      <c r="E835" s="16"/>
      <c r="F835" s="16">
        <f t="shared" si="136"/>
        <v>0</v>
      </c>
      <c r="G835" s="16"/>
      <c r="H835" s="16">
        <f t="shared" si="137"/>
        <v>0</v>
      </c>
      <c r="I835" s="16"/>
      <c r="J835" s="16">
        <f t="shared" si="138"/>
        <v>0</v>
      </c>
      <c r="K835" s="16">
        <f t="shared" si="139"/>
        <v>0</v>
      </c>
      <c r="L835" s="16">
        <f t="shared" si="140"/>
        <v>0</v>
      </c>
      <c r="M835" s="14"/>
      <c r="N835" s="2" t="s">
        <v>1270</v>
      </c>
      <c r="O835" s="2" t="s">
        <v>53</v>
      </c>
      <c r="P835" s="2" t="s">
        <v>53</v>
      </c>
      <c r="Q835" s="2" t="s">
        <v>1216</v>
      </c>
      <c r="R835" s="2" t="s">
        <v>62</v>
      </c>
      <c r="S835" s="2" t="s">
        <v>62</v>
      </c>
      <c r="T835" s="2" t="s">
        <v>61</v>
      </c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2" t="s">
        <v>53</v>
      </c>
      <c r="AS835" s="2" t="s">
        <v>53</v>
      </c>
      <c r="AT835" s="3"/>
      <c r="AU835" s="2" t="s">
        <v>1271</v>
      </c>
      <c r="AV835" s="3">
        <v>929</v>
      </c>
    </row>
    <row r="836" spans="1:48" ht="30" customHeight="1" x14ac:dyDescent="0.3">
      <c r="A836" s="15"/>
      <c r="B836" s="15"/>
      <c r="C836" s="15"/>
      <c r="D836" s="15"/>
      <c r="E836" s="16"/>
      <c r="F836" s="16"/>
      <c r="G836" s="16"/>
      <c r="H836" s="16"/>
      <c r="I836" s="16"/>
      <c r="J836" s="16"/>
      <c r="K836" s="16"/>
      <c r="L836" s="16"/>
      <c r="M836" s="15"/>
      <c r="Q836" s="1" t="s">
        <v>1216</v>
      </c>
    </row>
    <row r="837" spans="1:48" ht="30" customHeight="1" x14ac:dyDescent="0.3">
      <c r="A837" s="15"/>
      <c r="B837" s="15"/>
      <c r="C837" s="15"/>
      <c r="D837" s="15"/>
      <c r="E837" s="16"/>
      <c r="F837" s="16"/>
      <c r="G837" s="16"/>
      <c r="H837" s="16"/>
      <c r="I837" s="16"/>
      <c r="J837" s="16"/>
      <c r="K837" s="16"/>
      <c r="L837" s="16"/>
      <c r="M837" s="15"/>
      <c r="Q837" s="1" t="s">
        <v>1216</v>
      </c>
    </row>
    <row r="838" spans="1:48" ht="30" customHeight="1" x14ac:dyDescent="0.3">
      <c r="A838" s="15"/>
      <c r="B838" s="15"/>
      <c r="C838" s="15"/>
      <c r="D838" s="15"/>
      <c r="E838" s="16"/>
      <c r="F838" s="16"/>
      <c r="G838" s="16"/>
      <c r="H838" s="16"/>
      <c r="I838" s="16"/>
      <c r="J838" s="16"/>
      <c r="K838" s="16"/>
      <c r="L838" s="16"/>
      <c r="M838" s="15"/>
      <c r="Q838" s="1" t="s">
        <v>1216</v>
      </c>
    </row>
    <row r="839" spans="1:48" ht="30" customHeight="1" x14ac:dyDescent="0.3">
      <c r="A839" s="15"/>
      <c r="B839" s="15"/>
      <c r="C839" s="15"/>
      <c r="D839" s="15"/>
      <c r="E839" s="16"/>
      <c r="F839" s="16"/>
      <c r="G839" s="16"/>
      <c r="H839" s="16"/>
      <c r="I839" s="16"/>
      <c r="J839" s="16"/>
      <c r="K839" s="16"/>
      <c r="L839" s="16"/>
      <c r="M839" s="15"/>
      <c r="Q839" s="1" t="s">
        <v>1216</v>
      </c>
    </row>
    <row r="840" spans="1:48" ht="30" customHeight="1" x14ac:dyDescent="0.3">
      <c r="A840" s="15"/>
      <c r="B840" s="15"/>
      <c r="C840" s="15"/>
      <c r="D840" s="15"/>
      <c r="E840" s="16"/>
      <c r="F840" s="16"/>
      <c r="G840" s="16"/>
      <c r="H840" s="16"/>
      <c r="I840" s="16"/>
      <c r="J840" s="16"/>
      <c r="K840" s="16"/>
      <c r="L840" s="16"/>
      <c r="M840" s="15"/>
      <c r="Q840" s="1" t="s">
        <v>1216</v>
      </c>
    </row>
    <row r="841" spans="1:48" ht="30" customHeight="1" x14ac:dyDescent="0.3">
      <c r="A841" s="14" t="s">
        <v>80</v>
      </c>
      <c r="B841" s="15"/>
      <c r="C841" s="15"/>
      <c r="D841" s="15"/>
      <c r="E841" s="16"/>
      <c r="F841" s="16">
        <f>SUMIF(Q821:Q840,"010223",F821:F840)</f>
        <v>0</v>
      </c>
      <c r="G841" s="16"/>
      <c r="H841" s="16">
        <f>SUMIF(Q821:Q840,"010223",H821:H840)</f>
        <v>0</v>
      </c>
      <c r="I841" s="16"/>
      <c r="J841" s="16">
        <f>SUMIF(Q821:Q840,"010223",J821:J840)</f>
        <v>0</v>
      </c>
      <c r="K841" s="16"/>
      <c r="L841" s="16">
        <f>SUMIF(Q821:Q840,"010223",L821:L840)</f>
        <v>0</v>
      </c>
      <c r="M841" s="15"/>
      <c r="N841" t="s">
        <v>81</v>
      </c>
    </row>
    <row r="842" spans="1:48" ht="30" customHeight="1" x14ac:dyDescent="0.3">
      <c r="A842" s="14" t="s">
        <v>1272</v>
      </c>
      <c r="B842" s="14" t="s">
        <v>53</v>
      </c>
      <c r="C842" s="15"/>
      <c r="D842" s="15"/>
      <c r="E842" s="16"/>
      <c r="F842" s="16"/>
      <c r="G842" s="16"/>
      <c r="H842" s="16"/>
      <c r="I842" s="16"/>
      <c r="J842" s="16"/>
      <c r="K842" s="16"/>
      <c r="L842" s="16"/>
      <c r="M842" s="15"/>
      <c r="N842" s="3"/>
      <c r="O842" s="3"/>
      <c r="P842" s="3"/>
      <c r="Q842" s="2" t="s">
        <v>1273</v>
      </c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</row>
    <row r="843" spans="1:48" ht="30" customHeight="1" x14ac:dyDescent="0.3">
      <c r="A843" s="14" t="s">
        <v>1274</v>
      </c>
      <c r="B843" s="14" t="s">
        <v>1275</v>
      </c>
      <c r="C843" s="14" t="s">
        <v>285</v>
      </c>
      <c r="D843" s="15">
        <v>1</v>
      </c>
      <c r="E843" s="16"/>
      <c r="F843" s="16">
        <f t="shared" ref="F843:F858" si="141">TRUNC(E843*D843, 0)</f>
        <v>0</v>
      </c>
      <c r="G843" s="16"/>
      <c r="H843" s="16">
        <f t="shared" ref="H843:H858" si="142">TRUNC(G843*D843, 0)</f>
        <v>0</v>
      </c>
      <c r="I843" s="16"/>
      <c r="J843" s="16">
        <f t="shared" ref="J843:J858" si="143">TRUNC(I843*D843, 0)</f>
        <v>0</v>
      </c>
      <c r="K843" s="16">
        <f t="shared" ref="K843:K858" si="144">TRUNC(E843+G843+I843, 0)</f>
        <v>0</v>
      </c>
      <c r="L843" s="16">
        <f t="shared" ref="L843:L858" si="145">TRUNC(F843+H843+J843, 0)</f>
        <v>0</v>
      </c>
      <c r="M843" s="14"/>
      <c r="N843" s="2" t="s">
        <v>1276</v>
      </c>
      <c r="O843" s="2" t="s">
        <v>53</v>
      </c>
      <c r="P843" s="2" t="s">
        <v>53</v>
      </c>
      <c r="Q843" s="2" t="s">
        <v>1273</v>
      </c>
      <c r="R843" s="2" t="s">
        <v>62</v>
      </c>
      <c r="S843" s="2" t="s">
        <v>62</v>
      </c>
      <c r="T843" s="2" t="s">
        <v>61</v>
      </c>
      <c r="U843" s="3"/>
      <c r="V843" s="3"/>
      <c r="W843" s="3"/>
      <c r="X843" s="3">
        <v>1</v>
      </c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2" t="s">
        <v>53</v>
      </c>
      <c r="AS843" s="2" t="s">
        <v>53</v>
      </c>
      <c r="AT843" s="3"/>
      <c r="AU843" s="2" t="s">
        <v>1277</v>
      </c>
      <c r="AV843" s="3">
        <v>853</v>
      </c>
    </row>
    <row r="844" spans="1:48" ht="30" customHeight="1" x14ac:dyDescent="0.3">
      <c r="A844" s="14" t="s">
        <v>1274</v>
      </c>
      <c r="B844" s="14" t="s">
        <v>1278</v>
      </c>
      <c r="C844" s="14" t="s">
        <v>285</v>
      </c>
      <c r="D844" s="15">
        <v>17</v>
      </c>
      <c r="E844" s="16"/>
      <c r="F844" s="16">
        <f t="shared" si="141"/>
        <v>0</v>
      </c>
      <c r="G844" s="16"/>
      <c r="H844" s="16">
        <f t="shared" si="142"/>
        <v>0</v>
      </c>
      <c r="I844" s="16"/>
      <c r="J844" s="16">
        <f t="shared" si="143"/>
        <v>0</v>
      </c>
      <c r="K844" s="16">
        <f t="shared" si="144"/>
        <v>0</v>
      </c>
      <c r="L844" s="16">
        <f t="shared" si="145"/>
        <v>0</v>
      </c>
      <c r="M844" s="14"/>
      <c r="N844" s="2" t="s">
        <v>1279</v>
      </c>
      <c r="O844" s="2" t="s">
        <v>53</v>
      </c>
      <c r="P844" s="2" t="s">
        <v>53</v>
      </c>
      <c r="Q844" s="2" t="s">
        <v>1273</v>
      </c>
      <c r="R844" s="2" t="s">
        <v>62</v>
      </c>
      <c r="S844" s="2" t="s">
        <v>62</v>
      </c>
      <c r="T844" s="2" t="s">
        <v>61</v>
      </c>
      <c r="U844" s="3"/>
      <c r="V844" s="3"/>
      <c r="W844" s="3"/>
      <c r="X844" s="3">
        <v>1</v>
      </c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2" t="s">
        <v>53</v>
      </c>
      <c r="AS844" s="2" t="s">
        <v>53</v>
      </c>
      <c r="AT844" s="3"/>
      <c r="AU844" s="2" t="s">
        <v>1280</v>
      </c>
      <c r="AV844" s="3">
        <v>854</v>
      </c>
    </row>
    <row r="845" spans="1:48" ht="30" customHeight="1" x14ac:dyDescent="0.3">
      <c r="A845" s="14" t="s">
        <v>1281</v>
      </c>
      <c r="B845" s="14" t="s">
        <v>1282</v>
      </c>
      <c r="C845" s="14" t="s">
        <v>1283</v>
      </c>
      <c r="D845" s="15">
        <v>3</v>
      </c>
      <c r="E845" s="16"/>
      <c r="F845" s="16">
        <f t="shared" si="141"/>
        <v>0</v>
      </c>
      <c r="G845" s="16"/>
      <c r="H845" s="16">
        <f t="shared" si="142"/>
        <v>0</v>
      </c>
      <c r="I845" s="16"/>
      <c r="J845" s="16">
        <f t="shared" si="143"/>
        <v>0</v>
      </c>
      <c r="K845" s="16">
        <f t="shared" si="144"/>
        <v>0</v>
      </c>
      <c r="L845" s="16">
        <f t="shared" si="145"/>
        <v>0</v>
      </c>
      <c r="M845" s="14"/>
      <c r="N845" s="2" t="s">
        <v>1284</v>
      </c>
      <c r="O845" s="2" t="s">
        <v>53</v>
      </c>
      <c r="P845" s="2" t="s">
        <v>53</v>
      </c>
      <c r="Q845" s="2" t="s">
        <v>1273</v>
      </c>
      <c r="R845" s="2" t="s">
        <v>62</v>
      </c>
      <c r="S845" s="2" t="s">
        <v>62</v>
      </c>
      <c r="T845" s="2" t="s">
        <v>61</v>
      </c>
      <c r="U845" s="3"/>
      <c r="V845" s="3"/>
      <c r="W845" s="3"/>
      <c r="X845" s="3">
        <v>1</v>
      </c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2" t="s">
        <v>53</v>
      </c>
      <c r="AS845" s="2" t="s">
        <v>53</v>
      </c>
      <c r="AT845" s="3"/>
      <c r="AU845" s="2" t="s">
        <v>1285</v>
      </c>
      <c r="AV845" s="3">
        <v>855</v>
      </c>
    </row>
    <row r="846" spans="1:48" ht="30" customHeight="1" x14ac:dyDescent="0.3">
      <c r="A846" s="14" t="s">
        <v>1286</v>
      </c>
      <c r="B846" s="14" t="s">
        <v>1287</v>
      </c>
      <c r="C846" s="14" t="s">
        <v>1283</v>
      </c>
      <c r="D846" s="15">
        <v>2</v>
      </c>
      <c r="E846" s="16"/>
      <c r="F846" s="16">
        <f t="shared" si="141"/>
        <v>0</v>
      </c>
      <c r="G846" s="16"/>
      <c r="H846" s="16">
        <f t="shared" si="142"/>
        <v>0</v>
      </c>
      <c r="I846" s="16"/>
      <c r="J846" s="16">
        <f t="shared" si="143"/>
        <v>0</v>
      </c>
      <c r="K846" s="16">
        <f t="shared" si="144"/>
        <v>0</v>
      </c>
      <c r="L846" s="16">
        <f t="shared" si="145"/>
        <v>0</v>
      </c>
      <c r="M846" s="14"/>
      <c r="N846" s="2" t="s">
        <v>1288</v>
      </c>
      <c r="O846" s="2" t="s">
        <v>53</v>
      </c>
      <c r="P846" s="2" t="s">
        <v>53</v>
      </c>
      <c r="Q846" s="2" t="s">
        <v>1273</v>
      </c>
      <c r="R846" s="2" t="s">
        <v>62</v>
      </c>
      <c r="S846" s="2" t="s">
        <v>62</v>
      </c>
      <c r="T846" s="2" t="s">
        <v>61</v>
      </c>
      <c r="U846" s="3"/>
      <c r="V846" s="3"/>
      <c r="W846" s="3"/>
      <c r="X846" s="3">
        <v>1</v>
      </c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2" t="s">
        <v>53</v>
      </c>
      <c r="AS846" s="2" t="s">
        <v>53</v>
      </c>
      <c r="AT846" s="3"/>
      <c r="AU846" s="2" t="s">
        <v>1289</v>
      </c>
      <c r="AV846" s="3">
        <v>856</v>
      </c>
    </row>
    <row r="847" spans="1:48" ht="30" customHeight="1" x14ac:dyDescent="0.3">
      <c r="A847" s="14" t="s">
        <v>1290</v>
      </c>
      <c r="B847" s="14" t="s">
        <v>1291</v>
      </c>
      <c r="C847" s="14" t="s">
        <v>285</v>
      </c>
      <c r="D847" s="15">
        <v>34</v>
      </c>
      <c r="E847" s="16"/>
      <c r="F847" s="16">
        <f t="shared" si="141"/>
        <v>0</v>
      </c>
      <c r="G847" s="16"/>
      <c r="H847" s="16">
        <f t="shared" si="142"/>
        <v>0</v>
      </c>
      <c r="I847" s="16"/>
      <c r="J847" s="16">
        <f t="shared" si="143"/>
        <v>0</v>
      </c>
      <c r="K847" s="16">
        <f t="shared" si="144"/>
        <v>0</v>
      </c>
      <c r="L847" s="16">
        <f t="shared" si="145"/>
        <v>0</v>
      </c>
      <c r="M847" s="14"/>
      <c r="N847" s="2" t="s">
        <v>1292</v>
      </c>
      <c r="O847" s="2" t="s">
        <v>53</v>
      </c>
      <c r="P847" s="2" t="s">
        <v>53</v>
      </c>
      <c r="Q847" s="2" t="s">
        <v>1273</v>
      </c>
      <c r="R847" s="2" t="s">
        <v>62</v>
      </c>
      <c r="S847" s="2" t="s">
        <v>62</v>
      </c>
      <c r="T847" s="2" t="s">
        <v>61</v>
      </c>
      <c r="U847" s="3"/>
      <c r="V847" s="3"/>
      <c r="W847" s="3"/>
      <c r="X847" s="3">
        <v>1</v>
      </c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2" t="s">
        <v>53</v>
      </c>
      <c r="AS847" s="2" t="s">
        <v>53</v>
      </c>
      <c r="AT847" s="3"/>
      <c r="AU847" s="2" t="s">
        <v>1293</v>
      </c>
      <c r="AV847" s="3">
        <v>857</v>
      </c>
    </row>
    <row r="848" spans="1:48" ht="30" customHeight="1" x14ac:dyDescent="0.3">
      <c r="A848" s="14" t="s">
        <v>1294</v>
      </c>
      <c r="B848" s="14" t="s">
        <v>1295</v>
      </c>
      <c r="C848" s="14" t="s">
        <v>285</v>
      </c>
      <c r="D848" s="15">
        <v>9</v>
      </c>
      <c r="E848" s="16"/>
      <c r="F848" s="16">
        <f t="shared" si="141"/>
        <v>0</v>
      </c>
      <c r="G848" s="16"/>
      <c r="H848" s="16">
        <f t="shared" si="142"/>
        <v>0</v>
      </c>
      <c r="I848" s="16"/>
      <c r="J848" s="16">
        <f t="shared" si="143"/>
        <v>0</v>
      </c>
      <c r="K848" s="16">
        <f t="shared" si="144"/>
        <v>0</v>
      </c>
      <c r="L848" s="16">
        <f t="shared" si="145"/>
        <v>0</v>
      </c>
      <c r="M848" s="14"/>
      <c r="N848" s="2" t="s">
        <v>1296</v>
      </c>
      <c r="O848" s="2" t="s">
        <v>53</v>
      </c>
      <c r="P848" s="2" t="s">
        <v>53</v>
      </c>
      <c r="Q848" s="2" t="s">
        <v>1273</v>
      </c>
      <c r="R848" s="2" t="s">
        <v>62</v>
      </c>
      <c r="S848" s="2" t="s">
        <v>62</v>
      </c>
      <c r="T848" s="2" t="s">
        <v>61</v>
      </c>
      <c r="U848" s="3"/>
      <c r="V848" s="3"/>
      <c r="W848" s="3"/>
      <c r="X848" s="3">
        <v>1</v>
      </c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2" t="s">
        <v>53</v>
      </c>
      <c r="AS848" s="2" t="s">
        <v>53</v>
      </c>
      <c r="AT848" s="3"/>
      <c r="AU848" s="2" t="s">
        <v>1297</v>
      </c>
      <c r="AV848" s="3">
        <v>914</v>
      </c>
    </row>
    <row r="849" spans="1:48" ht="30" customHeight="1" x14ac:dyDescent="0.3">
      <c r="A849" s="14" t="s">
        <v>1298</v>
      </c>
      <c r="B849" s="14" t="s">
        <v>1299</v>
      </c>
      <c r="C849" s="14" t="s">
        <v>285</v>
      </c>
      <c r="D849" s="15">
        <v>3</v>
      </c>
      <c r="E849" s="16"/>
      <c r="F849" s="16">
        <f t="shared" si="141"/>
        <v>0</v>
      </c>
      <c r="G849" s="16"/>
      <c r="H849" s="16">
        <f t="shared" si="142"/>
        <v>0</v>
      </c>
      <c r="I849" s="16"/>
      <c r="J849" s="16">
        <f t="shared" si="143"/>
        <v>0</v>
      </c>
      <c r="K849" s="16">
        <f t="shared" si="144"/>
        <v>0</v>
      </c>
      <c r="L849" s="16">
        <f t="shared" si="145"/>
        <v>0</v>
      </c>
      <c r="M849" s="14"/>
      <c r="N849" s="2" t="s">
        <v>1300</v>
      </c>
      <c r="O849" s="2" t="s">
        <v>53</v>
      </c>
      <c r="P849" s="2" t="s">
        <v>53</v>
      </c>
      <c r="Q849" s="2" t="s">
        <v>1273</v>
      </c>
      <c r="R849" s="2" t="s">
        <v>62</v>
      </c>
      <c r="S849" s="2" t="s">
        <v>62</v>
      </c>
      <c r="T849" s="2" t="s">
        <v>61</v>
      </c>
      <c r="U849" s="3"/>
      <c r="V849" s="3"/>
      <c r="W849" s="3"/>
      <c r="X849" s="3">
        <v>1</v>
      </c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2" t="s">
        <v>53</v>
      </c>
      <c r="AS849" s="2" t="s">
        <v>53</v>
      </c>
      <c r="AT849" s="3"/>
      <c r="AU849" s="2" t="s">
        <v>1301</v>
      </c>
      <c r="AV849" s="3">
        <v>915</v>
      </c>
    </row>
    <row r="850" spans="1:48" ht="30" customHeight="1" x14ac:dyDescent="0.3">
      <c r="A850" s="14" t="s">
        <v>1298</v>
      </c>
      <c r="B850" s="14" t="s">
        <v>1299</v>
      </c>
      <c r="C850" s="14" t="s">
        <v>285</v>
      </c>
      <c r="D850" s="15">
        <v>1</v>
      </c>
      <c r="E850" s="16"/>
      <c r="F850" s="16">
        <f t="shared" si="141"/>
        <v>0</v>
      </c>
      <c r="G850" s="16"/>
      <c r="H850" s="16">
        <f t="shared" si="142"/>
        <v>0</v>
      </c>
      <c r="I850" s="16"/>
      <c r="J850" s="16">
        <f t="shared" si="143"/>
        <v>0</v>
      </c>
      <c r="K850" s="16">
        <f t="shared" si="144"/>
        <v>0</v>
      </c>
      <c r="L850" s="16">
        <f t="shared" si="145"/>
        <v>0</v>
      </c>
      <c r="M850" s="14"/>
      <c r="N850" s="2" t="s">
        <v>1302</v>
      </c>
      <c r="O850" s="2" t="s">
        <v>53</v>
      </c>
      <c r="P850" s="2" t="s">
        <v>53</v>
      </c>
      <c r="Q850" s="2" t="s">
        <v>1273</v>
      </c>
      <c r="R850" s="2" t="s">
        <v>62</v>
      </c>
      <c r="S850" s="2" t="s">
        <v>62</v>
      </c>
      <c r="T850" s="2" t="s">
        <v>61</v>
      </c>
      <c r="U850" s="3"/>
      <c r="V850" s="3"/>
      <c r="W850" s="3"/>
      <c r="X850" s="3">
        <v>1</v>
      </c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2" t="s">
        <v>53</v>
      </c>
      <c r="AS850" s="2" t="s">
        <v>53</v>
      </c>
      <c r="AT850" s="3"/>
      <c r="AU850" s="2" t="s">
        <v>1303</v>
      </c>
      <c r="AV850" s="3">
        <v>916</v>
      </c>
    </row>
    <row r="851" spans="1:48" ht="30" customHeight="1" x14ac:dyDescent="0.3">
      <c r="A851" s="14" t="s">
        <v>1304</v>
      </c>
      <c r="B851" s="14" t="s">
        <v>1305</v>
      </c>
      <c r="C851" s="14" t="s">
        <v>285</v>
      </c>
      <c r="D851" s="15">
        <v>2</v>
      </c>
      <c r="E851" s="16"/>
      <c r="F851" s="16">
        <f t="shared" si="141"/>
        <v>0</v>
      </c>
      <c r="G851" s="16"/>
      <c r="H851" s="16">
        <f t="shared" si="142"/>
        <v>0</v>
      </c>
      <c r="I851" s="16"/>
      <c r="J851" s="16">
        <f t="shared" si="143"/>
        <v>0</v>
      </c>
      <c r="K851" s="16">
        <f t="shared" si="144"/>
        <v>0</v>
      </c>
      <c r="L851" s="16">
        <f t="shared" si="145"/>
        <v>0</v>
      </c>
      <c r="M851" s="14"/>
      <c r="N851" s="2" t="s">
        <v>1306</v>
      </c>
      <c r="O851" s="2" t="s">
        <v>53</v>
      </c>
      <c r="P851" s="2" t="s">
        <v>53</v>
      </c>
      <c r="Q851" s="2" t="s">
        <v>1273</v>
      </c>
      <c r="R851" s="2" t="s">
        <v>62</v>
      </c>
      <c r="S851" s="2" t="s">
        <v>62</v>
      </c>
      <c r="T851" s="2" t="s">
        <v>61</v>
      </c>
      <c r="U851" s="3"/>
      <c r="V851" s="3"/>
      <c r="W851" s="3"/>
      <c r="X851" s="3">
        <v>1</v>
      </c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2" t="s">
        <v>53</v>
      </c>
      <c r="AS851" s="2" t="s">
        <v>53</v>
      </c>
      <c r="AT851" s="3"/>
      <c r="AU851" s="2" t="s">
        <v>1307</v>
      </c>
      <c r="AV851" s="3">
        <v>917</v>
      </c>
    </row>
    <row r="852" spans="1:48" ht="30" customHeight="1" x14ac:dyDescent="0.3">
      <c r="A852" s="14" t="s">
        <v>1308</v>
      </c>
      <c r="B852" s="14" t="s">
        <v>1309</v>
      </c>
      <c r="C852" s="14" t="s">
        <v>285</v>
      </c>
      <c r="D852" s="15">
        <v>10</v>
      </c>
      <c r="E852" s="16"/>
      <c r="F852" s="16">
        <f t="shared" si="141"/>
        <v>0</v>
      </c>
      <c r="G852" s="16"/>
      <c r="H852" s="16">
        <f t="shared" si="142"/>
        <v>0</v>
      </c>
      <c r="I852" s="16"/>
      <c r="J852" s="16">
        <f t="shared" si="143"/>
        <v>0</v>
      </c>
      <c r="K852" s="16">
        <f t="shared" si="144"/>
        <v>0</v>
      </c>
      <c r="L852" s="16">
        <f t="shared" si="145"/>
        <v>0</v>
      </c>
      <c r="M852" s="14"/>
      <c r="N852" s="2" t="s">
        <v>1310</v>
      </c>
      <c r="O852" s="2" t="s">
        <v>53</v>
      </c>
      <c r="P852" s="2" t="s">
        <v>53</v>
      </c>
      <c r="Q852" s="2" t="s">
        <v>1273</v>
      </c>
      <c r="R852" s="2" t="s">
        <v>62</v>
      </c>
      <c r="S852" s="2" t="s">
        <v>62</v>
      </c>
      <c r="T852" s="2" t="s">
        <v>61</v>
      </c>
      <c r="U852" s="3"/>
      <c r="V852" s="3"/>
      <c r="W852" s="3"/>
      <c r="X852" s="3">
        <v>1</v>
      </c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2" t="s">
        <v>53</v>
      </c>
      <c r="AS852" s="2" t="s">
        <v>53</v>
      </c>
      <c r="AT852" s="3"/>
      <c r="AU852" s="2" t="s">
        <v>1311</v>
      </c>
      <c r="AV852" s="3">
        <v>918</v>
      </c>
    </row>
    <row r="853" spans="1:48" ht="30" customHeight="1" x14ac:dyDescent="0.3">
      <c r="A853" s="14" t="s">
        <v>1312</v>
      </c>
      <c r="B853" s="14" t="s">
        <v>1313</v>
      </c>
      <c r="C853" s="14" t="s">
        <v>285</v>
      </c>
      <c r="D853" s="15">
        <v>15</v>
      </c>
      <c r="E853" s="16"/>
      <c r="F853" s="16">
        <f t="shared" si="141"/>
        <v>0</v>
      </c>
      <c r="G853" s="16"/>
      <c r="H853" s="16">
        <f t="shared" si="142"/>
        <v>0</v>
      </c>
      <c r="I853" s="16"/>
      <c r="J853" s="16">
        <f t="shared" si="143"/>
        <v>0</v>
      </c>
      <c r="K853" s="16">
        <f t="shared" si="144"/>
        <v>0</v>
      </c>
      <c r="L853" s="16">
        <f t="shared" si="145"/>
        <v>0</v>
      </c>
      <c r="M853" s="14"/>
      <c r="N853" s="2" t="s">
        <v>1314</v>
      </c>
      <c r="O853" s="2" t="s">
        <v>53</v>
      </c>
      <c r="P853" s="2" t="s">
        <v>53</v>
      </c>
      <c r="Q853" s="2" t="s">
        <v>1273</v>
      </c>
      <c r="R853" s="2" t="s">
        <v>62</v>
      </c>
      <c r="S853" s="2" t="s">
        <v>62</v>
      </c>
      <c r="T853" s="2" t="s">
        <v>61</v>
      </c>
      <c r="U853" s="3"/>
      <c r="V853" s="3"/>
      <c r="W853" s="3"/>
      <c r="X853" s="3">
        <v>1</v>
      </c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2" t="s">
        <v>53</v>
      </c>
      <c r="AS853" s="2" t="s">
        <v>53</v>
      </c>
      <c r="AT853" s="3"/>
      <c r="AU853" s="2" t="s">
        <v>1315</v>
      </c>
      <c r="AV853" s="3">
        <v>919</v>
      </c>
    </row>
    <row r="854" spans="1:48" ht="30" customHeight="1" x14ac:dyDescent="0.3">
      <c r="A854" s="14" t="s">
        <v>1316</v>
      </c>
      <c r="B854" s="14" t="s">
        <v>1317</v>
      </c>
      <c r="C854" s="14" t="s">
        <v>285</v>
      </c>
      <c r="D854" s="15">
        <v>1</v>
      </c>
      <c r="E854" s="16"/>
      <c r="F854" s="16">
        <f t="shared" si="141"/>
        <v>0</v>
      </c>
      <c r="G854" s="16"/>
      <c r="H854" s="16">
        <f t="shared" si="142"/>
        <v>0</v>
      </c>
      <c r="I854" s="16"/>
      <c r="J854" s="16">
        <f t="shared" si="143"/>
        <v>0</v>
      </c>
      <c r="K854" s="16">
        <f t="shared" si="144"/>
        <v>0</v>
      </c>
      <c r="L854" s="16">
        <f t="shared" si="145"/>
        <v>0</v>
      </c>
      <c r="M854" s="14"/>
      <c r="N854" s="2" t="s">
        <v>1318</v>
      </c>
      <c r="O854" s="2" t="s">
        <v>53</v>
      </c>
      <c r="P854" s="2" t="s">
        <v>53</v>
      </c>
      <c r="Q854" s="2" t="s">
        <v>1273</v>
      </c>
      <c r="R854" s="2" t="s">
        <v>62</v>
      </c>
      <c r="S854" s="2" t="s">
        <v>62</v>
      </c>
      <c r="T854" s="2" t="s">
        <v>61</v>
      </c>
      <c r="U854" s="3"/>
      <c r="V854" s="3"/>
      <c r="W854" s="3"/>
      <c r="X854" s="3">
        <v>1</v>
      </c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2" t="s">
        <v>53</v>
      </c>
      <c r="AS854" s="2" t="s">
        <v>53</v>
      </c>
      <c r="AT854" s="3"/>
      <c r="AU854" s="2" t="s">
        <v>1319</v>
      </c>
      <c r="AV854" s="3">
        <v>959</v>
      </c>
    </row>
    <row r="855" spans="1:48" ht="30" customHeight="1" x14ac:dyDescent="0.3">
      <c r="A855" s="14" t="s">
        <v>1320</v>
      </c>
      <c r="B855" s="14" t="s">
        <v>1321</v>
      </c>
      <c r="C855" s="14" t="s">
        <v>285</v>
      </c>
      <c r="D855" s="15">
        <v>33</v>
      </c>
      <c r="E855" s="16"/>
      <c r="F855" s="16">
        <f t="shared" si="141"/>
        <v>0</v>
      </c>
      <c r="G855" s="16"/>
      <c r="H855" s="16">
        <f t="shared" si="142"/>
        <v>0</v>
      </c>
      <c r="I855" s="16"/>
      <c r="J855" s="16">
        <f t="shared" si="143"/>
        <v>0</v>
      </c>
      <c r="K855" s="16">
        <f t="shared" si="144"/>
        <v>0</v>
      </c>
      <c r="L855" s="16">
        <f t="shared" si="145"/>
        <v>0</v>
      </c>
      <c r="M855" s="14"/>
      <c r="N855" s="2" t="s">
        <v>1322</v>
      </c>
      <c r="O855" s="2" t="s">
        <v>53</v>
      </c>
      <c r="P855" s="2" t="s">
        <v>53</v>
      </c>
      <c r="Q855" s="2" t="s">
        <v>1273</v>
      </c>
      <c r="R855" s="2" t="s">
        <v>62</v>
      </c>
      <c r="S855" s="2" t="s">
        <v>62</v>
      </c>
      <c r="T855" s="2" t="s">
        <v>61</v>
      </c>
      <c r="U855" s="3"/>
      <c r="V855" s="3"/>
      <c r="W855" s="3"/>
      <c r="X855" s="3">
        <v>1</v>
      </c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2" t="s">
        <v>53</v>
      </c>
      <c r="AS855" s="2" t="s">
        <v>53</v>
      </c>
      <c r="AT855" s="3"/>
      <c r="AU855" s="2" t="s">
        <v>1323</v>
      </c>
      <c r="AV855" s="3">
        <v>960</v>
      </c>
    </row>
    <row r="856" spans="1:48" ht="30" customHeight="1" x14ac:dyDescent="0.3">
      <c r="A856" s="14" t="s">
        <v>1324</v>
      </c>
      <c r="B856" s="14" t="s">
        <v>238</v>
      </c>
      <c r="C856" s="14" t="s">
        <v>285</v>
      </c>
      <c r="D856" s="15">
        <v>4</v>
      </c>
      <c r="E856" s="16"/>
      <c r="F856" s="16">
        <f t="shared" si="141"/>
        <v>0</v>
      </c>
      <c r="G856" s="16"/>
      <c r="H856" s="16">
        <f t="shared" si="142"/>
        <v>0</v>
      </c>
      <c r="I856" s="16"/>
      <c r="J856" s="16">
        <f t="shared" si="143"/>
        <v>0</v>
      </c>
      <c r="K856" s="16">
        <f t="shared" si="144"/>
        <v>0</v>
      </c>
      <c r="L856" s="16">
        <f t="shared" si="145"/>
        <v>0</v>
      </c>
      <c r="M856" s="14"/>
      <c r="N856" s="2" t="s">
        <v>1325</v>
      </c>
      <c r="O856" s="2" t="s">
        <v>53</v>
      </c>
      <c r="P856" s="2" t="s">
        <v>53</v>
      </c>
      <c r="Q856" s="2" t="s">
        <v>1273</v>
      </c>
      <c r="R856" s="2" t="s">
        <v>62</v>
      </c>
      <c r="S856" s="2" t="s">
        <v>62</v>
      </c>
      <c r="T856" s="2" t="s">
        <v>61</v>
      </c>
      <c r="U856" s="3"/>
      <c r="V856" s="3"/>
      <c r="W856" s="3"/>
      <c r="X856" s="3">
        <v>1</v>
      </c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2" t="s">
        <v>53</v>
      </c>
      <c r="AS856" s="2" t="s">
        <v>53</v>
      </c>
      <c r="AT856" s="3"/>
      <c r="AU856" s="2" t="s">
        <v>1326</v>
      </c>
      <c r="AV856" s="3">
        <v>961</v>
      </c>
    </row>
    <row r="857" spans="1:48" ht="30" customHeight="1" x14ac:dyDescent="0.3">
      <c r="A857" s="14" t="s">
        <v>1327</v>
      </c>
      <c r="B857" s="14" t="s">
        <v>1328</v>
      </c>
      <c r="C857" s="14" t="s">
        <v>148</v>
      </c>
      <c r="D857" s="15">
        <v>1</v>
      </c>
      <c r="E857" s="16"/>
      <c r="F857" s="16">
        <f t="shared" si="141"/>
        <v>0</v>
      </c>
      <c r="G857" s="16"/>
      <c r="H857" s="16">
        <f t="shared" si="142"/>
        <v>0</v>
      </c>
      <c r="I857" s="16"/>
      <c r="J857" s="16">
        <f t="shared" si="143"/>
        <v>0</v>
      </c>
      <c r="K857" s="16">
        <f t="shared" si="144"/>
        <v>0</v>
      </c>
      <c r="L857" s="16">
        <f t="shared" si="145"/>
        <v>0</v>
      </c>
      <c r="M857" s="14"/>
      <c r="N857" s="2" t="s">
        <v>1329</v>
      </c>
      <c r="O857" s="2" t="s">
        <v>53</v>
      </c>
      <c r="P857" s="2" t="s">
        <v>53</v>
      </c>
      <c r="Q857" s="2" t="s">
        <v>1273</v>
      </c>
      <c r="R857" s="2" t="s">
        <v>62</v>
      </c>
      <c r="S857" s="2" t="s">
        <v>62</v>
      </c>
      <c r="T857" s="2" t="s">
        <v>62</v>
      </c>
      <c r="U857" s="3">
        <v>0</v>
      </c>
      <c r="V857" s="3">
        <v>0</v>
      </c>
      <c r="W857" s="3">
        <v>0.05</v>
      </c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2" t="s">
        <v>53</v>
      </c>
      <c r="AS857" s="2" t="s">
        <v>53</v>
      </c>
      <c r="AT857" s="3"/>
      <c r="AU857" s="2" t="s">
        <v>1330</v>
      </c>
      <c r="AV857" s="3">
        <v>963</v>
      </c>
    </row>
    <row r="858" spans="1:48" ht="30" customHeight="1" x14ac:dyDescent="0.3">
      <c r="A858" s="14" t="s">
        <v>1331</v>
      </c>
      <c r="B858" s="14" t="s">
        <v>1265</v>
      </c>
      <c r="C858" s="14" t="s">
        <v>1266</v>
      </c>
      <c r="D858" s="15">
        <v>10</v>
      </c>
      <c r="E858" s="16"/>
      <c r="F858" s="16">
        <f t="shared" si="141"/>
        <v>0</v>
      </c>
      <c r="G858" s="16"/>
      <c r="H858" s="16">
        <f t="shared" si="142"/>
        <v>0</v>
      </c>
      <c r="I858" s="16"/>
      <c r="J858" s="16">
        <f t="shared" si="143"/>
        <v>0</v>
      </c>
      <c r="K858" s="16">
        <f t="shared" si="144"/>
        <v>0</v>
      </c>
      <c r="L858" s="16">
        <f t="shared" si="145"/>
        <v>0</v>
      </c>
      <c r="M858" s="14"/>
      <c r="N858" s="2" t="s">
        <v>1332</v>
      </c>
      <c r="O858" s="2" t="s">
        <v>53</v>
      </c>
      <c r="P858" s="2" t="s">
        <v>53</v>
      </c>
      <c r="Q858" s="2" t="s">
        <v>1273</v>
      </c>
      <c r="R858" s="2" t="s">
        <v>62</v>
      </c>
      <c r="S858" s="2" t="s">
        <v>62</v>
      </c>
      <c r="T858" s="2" t="s">
        <v>61</v>
      </c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2" t="s">
        <v>53</v>
      </c>
      <c r="AS858" s="2" t="s">
        <v>53</v>
      </c>
      <c r="AT858" s="3"/>
      <c r="AU858" s="2" t="s">
        <v>1333</v>
      </c>
      <c r="AV858" s="3">
        <v>962</v>
      </c>
    </row>
    <row r="859" spans="1:48" ht="30" customHeight="1" x14ac:dyDescent="0.3">
      <c r="A859" s="15"/>
      <c r="B859" s="15"/>
      <c r="C859" s="15"/>
      <c r="D859" s="15"/>
      <c r="E859" s="16"/>
      <c r="F859" s="16"/>
      <c r="G859" s="16"/>
      <c r="H859" s="16"/>
      <c r="I859" s="16"/>
      <c r="J859" s="16"/>
      <c r="K859" s="16"/>
      <c r="L859" s="16"/>
      <c r="M859" s="15"/>
      <c r="Q859" s="1" t="s">
        <v>1273</v>
      </c>
    </row>
    <row r="860" spans="1:48" ht="30" customHeight="1" x14ac:dyDescent="0.3">
      <c r="A860" s="15"/>
      <c r="B860" s="15"/>
      <c r="C860" s="15"/>
      <c r="D860" s="15"/>
      <c r="E860" s="16"/>
      <c r="F860" s="16"/>
      <c r="G860" s="16"/>
      <c r="H860" s="16"/>
      <c r="I860" s="16"/>
      <c r="J860" s="16"/>
      <c r="K860" s="16"/>
      <c r="L860" s="16"/>
      <c r="M860" s="15"/>
      <c r="Q860" s="1" t="s">
        <v>1273</v>
      </c>
    </row>
    <row r="861" spans="1:48" ht="30" customHeight="1" x14ac:dyDescent="0.3">
      <c r="A861" s="15"/>
      <c r="B861" s="15"/>
      <c r="C861" s="15"/>
      <c r="D861" s="15"/>
      <c r="E861" s="16"/>
      <c r="F861" s="16"/>
      <c r="G861" s="16"/>
      <c r="H861" s="16"/>
      <c r="I861" s="16"/>
      <c r="J861" s="16"/>
      <c r="K861" s="16"/>
      <c r="L861" s="16"/>
      <c r="M861" s="15"/>
      <c r="Q861" s="1" t="s">
        <v>1273</v>
      </c>
    </row>
    <row r="862" spans="1:48" ht="30" customHeight="1" x14ac:dyDescent="0.3">
      <c r="A862" s="15"/>
      <c r="B862" s="15"/>
      <c r="C862" s="15"/>
      <c r="D862" s="15"/>
      <c r="E862" s="16"/>
      <c r="F862" s="16"/>
      <c r="G862" s="16"/>
      <c r="H862" s="16"/>
      <c r="I862" s="16"/>
      <c r="J862" s="16"/>
      <c r="K862" s="16"/>
      <c r="L862" s="16"/>
      <c r="M862" s="15"/>
      <c r="Q862" s="1" t="s">
        <v>1273</v>
      </c>
    </row>
    <row r="863" spans="1:48" ht="30" customHeight="1" x14ac:dyDescent="0.3">
      <c r="A863" s="14" t="s">
        <v>80</v>
      </c>
      <c r="B863" s="15"/>
      <c r="C863" s="15"/>
      <c r="D863" s="15"/>
      <c r="E863" s="16"/>
      <c r="F863" s="16">
        <f>SUMIF(Q843:Q862,"0103",F843:F862)</f>
        <v>0</v>
      </c>
      <c r="G863" s="16"/>
      <c r="H863" s="16">
        <f>SUMIF(Q843:Q862,"0103",H843:H862)</f>
        <v>0</v>
      </c>
      <c r="I863" s="16"/>
      <c r="J863" s="16">
        <f>SUMIF(Q843:Q862,"0103",J843:J862)</f>
        <v>0</v>
      </c>
      <c r="K863" s="16"/>
      <c r="L863" s="16">
        <f>SUMIF(Q843:Q862,"0103",L843:L862)</f>
        <v>0</v>
      </c>
      <c r="M863" s="15"/>
      <c r="N863" t="s">
        <v>81</v>
      </c>
    </row>
    <row r="864" spans="1:48" ht="30" customHeight="1" x14ac:dyDescent="0.3">
      <c r="A864" s="14" t="s">
        <v>1334</v>
      </c>
      <c r="B864" s="14" t="s">
        <v>53</v>
      </c>
      <c r="C864" s="15"/>
      <c r="D864" s="15"/>
      <c r="E864" s="16"/>
      <c r="F864" s="16"/>
      <c r="G864" s="16"/>
      <c r="H864" s="16"/>
      <c r="I864" s="16"/>
      <c r="J864" s="16"/>
      <c r="K864" s="16"/>
      <c r="L864" s="16"/>
      <c r="M864" s="15"/>
      <c r="N864" s="3"/>
      <c r="O864" s="3"/>
      <c r="P864" s="3"/>
      <c r="Q864" s="2" t="s">
        <v>1335</v>
      </c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</row>
    <row r="865" spans="1:48" ht="30" customHeight="1" x14ac:dyDescent="0.3">
      <c r="A865" s="14" t="s">
        <v>1336</v>
      </c>
      <c r="B865" s="14" t="s">
        <v>1337</v>
      </c>
      <c r="C865" s="14" t="s">
        <v>148</v>
      </c>
      <c r="D865" s="15">
        <v>3</v>
      </c>
      <c r="E865" s="16"/>
      <c r="F865" s="16">
        <f t="shared" ref="F865:F870" si="146">TRUNC(E865*D865, 0)</f>
        <v>0</v>
      </c>
      <c r="G865" s="16"/>
      <c r="H865" s="16">
        <f t="shared" ref="H865:H870" si="147">TRUNC(G865*D865, 0)</f>
        <v>0</v>
      </c>
      <c r="I865" s="16"/>
      <c r="J865" s="16">
        <f t="shared" ref="J865:J870" si="148">TRUNC(I865*D865, 0)</f>
        <v>0</v>
      </c>
      <c r="K865" s="16">
        <f t="shared" ref="K865:L870" si="149">TRUNC(E865+G865+I865, 0)</f>
        <v>0</v>
      </c>
      <c r="L865" s="16">
        <f t="shared" si="149"/>
        <v>0</v>
      </c>
      <c r="M865" s="14"/>
      <c r="N865" s="2" t="s">
        <v>1338</v>
      </c>
      <c r="O865" s="2" t="s">
        <v>53</v>
      </c>
      <c r="P865" s="2" t="s">
        <v>53</v>
      </c>
      <c r="Q865" s="2" t="s">
        <v>1335</v>
      </c>
      <c r="R865" s="2" t="s">
        <v>62</v>
      </c>
      <c r="S865" s="2" t="s">
        <v>62</v>
      </c>
      <c r="T865" s="2" t="s">
        <v>61</v>
      </c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2" t="s">
        <v>53</v>
      </c>
      <c r="AS865" s="2" t="s">
        <v>53</v>
      </c>
      <c r="AT865" s="3"/>
      <c r="AU865" s="2" t="s">
        <v>1339</v>
      </c>
      <c r="AV865" s="3">
        <v>943</v>
      </c>
    </row>
    <row r="866" spans="1:48" ht="30" customHeight="1" x14ac:dyDescent="0.3">
      <c r="A866" s="14" t="s">
        <v>1340</v>
      </c>
      <c r="B866" s="14" t="s">
        <v>1341</v>
      </c>
      <c r="C866" s="14" t="s">
        <v>137</v>
      </c>
      <c r="D866" s="15">
        <v>1</v>
      </c>
      <c r="E866" s="16"/>
      <c r="F866" s="16">
        <f t="shared" si="146"/>
        <v>0</v>
      </c>
      <c r="G866" s="16"/>
      <c r="H866" s="16">
        <f t="shared" si="147"/>
        <v>0</v>
      </c>
      <c r="I866" s="16"/>
      <c r="J866" s="16">
        <f t="shared" si="148"/>
        <v>0</v>
      </c>
      <c r="K866" s="16">
        <f t="shared" si="149"/>
        <v>0</v>
      </c>
      <c r="L866" s="16">
        <f t="shared" si="149"/>
        <v>0</v>
      </c>
      <c r="M866" s="14"/>
      <c r="N866" s="2" t="s">
        <v>1342</v>
      </c>
      <c r="O866" s="2" t="s">
        <v>53</v>
      </c>
      <c r="P866" s="2" t="s">
        <v>53</v>
      </c>
      <c r="Q866" s="2" t="s">
        <v>1335</v>
      </c>
      <c r="R866" s="2" t="s">
        <v>62</v>
      </c>
      <c r="S866" s="2" t="s">
        <v>62</v>
      </c>
      <c r="T866" s="2" t="s">
        <v>61</v>
      </c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2" t="s">
        <v>53</v>
      </c>
      <c r="AS866" s="2" t="s">
        <v>53</v>
      </c>
      <c r="AT866" s="3"/>
      <c r="AU866" s="2" t="s">
        <v>1343</v>
      </c>
      <c r="AV866" s="3">
        <v>944</v>
      </c>
    </row>
    <row r="867" spans="1:48" ht="30" customHeight="1" x14ac:dyDescent="0.3">
      <c r="A867" s="14" t="s">
        <v>1344</v>
      </c>
      <c r="B867" s="14" t="s">
        <v>1345</v>
      </c>
      <c r="C867" s="14" t="s">
        <v>285</v>
      </c>
      <c r="D867" s="15">
        <v>1</v>
      </c>
      <c r="E867" s="16"/>
      <c r="F867" s="16">
        <f t="shared" si="146"/>
        <v>0</v>
      </c>
      <c r="G867" s="16"/>
      <c r="H867" s="16">
        <f t="shared" si="147"/>
        <v>0</v>
      </c>
      <c r="I867" s="16"/>
      <c r="J867" s="16">
        <f t="shared" si="148"/>
        <v>0</v>
      </c>
      <c r="K867" s="16">
        <f t="shared" si="149"/>
        <v>0</v>
      </c>
      <c r="L867" s="16">
        <f t="shared" si="149"/>
        <v>0</v>
      </c>
      <c r="M867" s="14"/>
      <c r="N867" s="2" t="s">
        <v>1346</v>
      </c>
      <c r="O867" s="2" t="s">
        <v>53</v>
      </c>
      <c r="P867" s="2" t="s">
        <v>53</v>
      </c>
      <c r="Q867" s="2" t="s">
        <v>1335</v>
      </c>
      <c r="R867" s="2" t="s">
        <v>62</v>
      </c>
      <c r="S867" s="2" t="s">
        <v>62</v>
      </c>
      <c r="T867" s="2" t="s">
        <v>61</v>
      </c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2" t="s">
        <v>53</v>
      </c>
      <c r="AS867" s="2" t="s">
        <v>53</v>
      </c>
      <c r="AT867" s="3"/>
      <c r="AU867" s="2" t="s">
        <v>1347</v>
      </c>
      <c r="AV867" s="3">
        <v>965</v>
      </c>
    </row>
    <row r="868" spans="1:48" ht="30" customHeight="1" x14ac:dyDescent="0.3">
      <c r="A868" s="14" t="s">
        <v>1348</v>
      </c>
      <c r="B868" s="14" t="s">
        <v>1349</v>
      </c>
      <c r="C868" s="14" t="s">
        <v>285</v>
      </c>
      <c r="D868" s="15">
        <v>12</v>
      </c>
      <c r="E868" s="16"/>
      <c r="F868" s="16">
        <f t="shared" si="146"/>
        <v>0</v>
      </c>
      <c r="G868" s="16"/>
      <c r="H868" s="16">
        <f t="shared" si="147"/>
        <v>0</v>
      </c>
      <c r="I868" s="16"/>
      <c r="J868" s="16">
        <f t="shared" si="148"/>
        <v>0</v>
      </c>
      <c r="K868" s="16">
        <f t="shared" si="149"/>
        <v>0</v>
      </c>
      <c r="L868" s="16">
        <f t="shared" si="149"/>
        <v>0</v>
      </c>
      <c r="M868" s="14"/>
      <c r="N868" s="2" t="s">
        <v>1350</v>
      </c>
      <c r="O868" s="2" t="s">
        <v>53</v>
      </c>
      <c r="P868" s="2" t="s">
        <v>53</v>
      </c>
      <c r="Q868" s="2" t="s">
        <v>1335</v>
      </c>
      <c r="R868" s="2" t="s">
        <v>62</v>
      </c>
      <c r="S868" s="2" t="s">
        <v>62</v>
      </c>
      <c r="T868" s="2" t="s">
        <v>61</v>
      </c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2" t="s">
        <v>53</v>
      </c>
      <c r="AS868" s="2" t="s">
        <v>53</v>
      </c>
      <c r="AT868" s="3"/>
      <c r="AU868" s="2" t="s">
        <v>1351</v>
      </c>
      <c r="AV868" s="3">
        <v>966</v>
      </c>
    </row>
    <row r="869" spans="1:48" ht="30" customHeight="1" x14ac:dyDescent="0.3">
      <c r="A869" s="14" t="s">
        <v>1352</v>
      </c>
      <c r="B869" s="14" t="s">
        <v>1341</v>
      </c>
      <c r="C869" s="14" t="s">
        <v>137</v>
      </c>
      <c r="D869" s="15">
        <v>1</v>
      </c>
      <c r="E869" s="16"/>
      <c r="F869" s="16">
        <f t="shared" si="146"/>
        <v>0</v>
      </c>
      <c r="G869" s="16"/>
      <c r="H869" s="16">
        <f t="shared" si="147"/>
        <v>0</v>
      </c>
      <c r="I869" s="16"/>
      <c r="J869" s="16">
        <f t="shared" si="148"/>
        <v>0</v>
      </c>
      <c r="K869" s="16">
        <f t="shared" si="149"/>
        <v>0</v>
      </c>
      <c r="L869" s="16">
        <f t="shared" si="149"/>
        <v>0</v>
      </c>
      <c r="M869" s="14"/>
      <c r="N869" s="2" t="s">
        <v>1353</v>
      </c>
      <c r="O869" s="2" t="s">
        <v>53</v>
      </c>
      <c r="P869" s="2" t="s">
        <v>53</v>
      </c>
      <c r="Q869" s="2" t="s">
        <v>1335</v>
      </c>
      <c r="R869" s="2" t="s">
        <v>62</v>
      </c>
      <c r="S869" s="2" t="s">
        <v>62</v>
      </c>
      <c r="T869" s="2" t="s">
        <v>61</v>
      </c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2" t="s">
        <v>53</v>
      </c>
      <c r="AS869" s="2" t="s">
        <v>53</v>
      </c>
      <c r="AT869" s="3"/>
      <c r="AU869" s="2" t="s">
        <v>1354</v>
      </c>
      <c r="AV869" s="3">
        <v>967</v>
      </c>
    </row>
    <row r="870" spans="1:48" ht="30" customHeight="1" x14ac:dyDescent="0.3">
      <c r="A870" s="14" t="s">
        <v>1344</v>
      </c>
      <c r="B870" s="14" t="s">
        <v>1345</v>
      </c>
      <c r="C870" s="14" t="s">
        <v>285</v>
      </c>
      <c r="D870" s="15">
        <v>1</v>
      </c>
      <c r="E870" s="16"/>
      <c r="F870" s="16">
        <f t="shared" si="146"/>
        <v>0</v>
      </c>
      <c r="G870" s="16"/>
      <c r="H870" s="16">
        <f t="shared" si="147"/>
        <v>0</v>
      </c>
      <c r="I870" s="16"/>
      <c r="J870" s="16">
        <f t="shared" si="148"/>
        <v>0</v>
      </c>
      <c r="K870" s="16">
        <f t="shared" si="149"/>
        <v>0</v>
      </c>
      <c r="L870" s="16">
        <f t="shared" si="149"/>
        <v>0</v>
      </c>
      <c r="M870" s="14"/>
      <c r="N870" s="2" t="s">
        <v>1355</v>
      </c>
      <c r="O870" s="2" t="s">
        <v>53</v>
      </c>
      <c r="P870" s="2" t="s">
        <v>53</v>
      </c>
      <c r="Q870" s="2" t="s">
        <v>1335</v>
      </c>
      <c r="R870" s="2" t="s">
        <v>62</v>
      </c>
      <c r="S870" s="2" t="s">
        <v>62</v>
      </c>
      <c r="T870" s="2" t="s">
        <v>61</v>
      </c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2" t="s">
        <v>53</v>
      </c>
      <c r="AS870" s="2" t="s">
        <v>53</v>
      </c>
      <c r="AT870" s="3"/>
      <c r="AU870" s="2" t="s">
        <v>1356</v>
      </c>
      <c r="AV870" s="3">
        <v>968</v>
      </c>
    </row>
    <row r="871" spans="1:48" ht="30" customHeight="1" x14ac:dyDescent="0.3">
      <c r="A871" s="15"/>
      <c r="B871" s="15"/>
      <c r="C871" s="15"/>
      <c r="D871" s="15"/>
      <c r="E871" s="16"/>
      <c r="F871" s="16"/>
      <c r="G871" s="16"/>
      <c r="H871" s="16"/>
      <c r="I871" s="16"/>
      <c r="J871" s="16"/>
      <c r="K871" s="16"/>
      <c r="L871" s="16"/>
      <c r="M871" s="15"/>
      <c r="Q871" s="1" t="s">
        <v>1335</v>
      </c>
    </row>
    <row r="872" spans="1:48" ht="30" customHeight="1" x14ac:dyDescent="0.3">
      <c r="A872" s="15"/>
      <c r="B872" s="15"/>
      <c r="C872" s="15"/>
      <c r="D872" s="15"/>
      <c r="E872" s="16"/>
      <c r="F872" s="16"/>
      <c r="G872" s="16"/>
      <c r="H872" s="16"/>
      <c r="I872" s="16"/>
      <c r="J872" s="16"/>
      <c r="K872" s="16"/>
      <c r="L872" s="16"/>
      <c r="M872" s="15"/>
      <c r="Q872" s="1" t="s">
        <v>1335</v>
      </c>
    </row>
    <row r="873" spans="1:48" ht="30" customHeight="1" x14ac:dyDescent="0.3">
      <c r="A873" s="15"/>
      <c r="B873" s="15"/>
      <c r="C873" s="15"/>
      <c r="D873" s="15"/>
      <c r="E873" s="16"/>
      <c r="F873" s="16"/>
      <c r="G873" s="16"/>
      <c r="H873" s="16"/>
      <c r="I873" s="16"/>
      <c r="J873" s="16"/>
      <c r="K873" s="16"/>
      <c r="L873" s="16"/>
      <c r="M873" s="15"/>
      <c r="Q873" s="1" t="s">
        <v>1335</v>
      </c>
    </row>
    <row r="874" spans="1:48" ht="30" customHeight="1" x14ac:dyDescent="0.3">
      <c r="A874" s="15"/>
      <c r="B874" s="15"/>
      <c r="C874" s="15"/>
      <c r="D874" s="15"/>
      <c r="E874" s="16"/>
      <c r="F874" s="16"/>
      <c r="G874" s="16"/>
      <c r="H874" s="16"/>
      <c r="I874" s="16"/>
      <c r="J874" s="16"/>
      <c r="K874" s="16"/>
      <c r="L874" s="16"/>
      <c r="M874" s="15"/>
      <c r="Q874" s="1" t="s">
        <v>1335</v>
      </c>
    </row>
    <row r="875" spans="1:48" ht="30" customHeight="1" x14ac:dyDescent="0.3">
      <c r="A875" s="15"/>
      <c r="B875" s="15"/>
      <c r="C875" s="15"/>
      <c r="D875" s="15"/>
      <c r="E875" s="16"/>
      <c r="F875" s="16"/>
      <c r="G875" s="16"/>
      <c r="H875" s="16"/>
      <c r="I875" s="16"/>
      <c r="J875" s="16"/>
      <c r="K875" s="16"/>
      <c r="L875" s="16"/>
      <c r="M875" s="15"/>
      <c r="Q875" s="1" t="s">
        <v>1335</v>
      </c>
    </row>
    <row r="876" spans="1:48" ht="30" customHeight="1" x14ac:dyDescent="0.3">
      <c r="A876" s="15"/>
      <c r="B876" s="15"/>
      <c r="C876" s="15"/>
      <c r="D876" s="15"/>
      <c r="E876" s="16"/>
      <c r="F876" s="16"/>
      <c r="G876" s="16"/>
      <c r="H876" s="16"/>
      <c r="I876" s="16"/>
      <c r="J876" s="16"/>
      <c r="K876" s="16"/>
      <c r="L876" s="16"/>
      <c r="M876" s="15"/>
      <c r="Q876" s="1" t="s">
        <v>1335</v>
      </c>
    </row>
    <row r="877" spans="1:48" ht="30" customHeight="1" x14ac:dyDescent="0.3">
      <c r="A877" s="15"/>
      <c r="B877" s="15"/>
      <c r="C877" s="15"/>
      <c r="D877" s="15"/>
      <c r="E877" s="16"/>
      <c r="F877" s="16"/>
      <c r="G877" s="16"/>
      <c r="H877" s="16"/>
      <c r="I877" s="16"/>
      <c r="J877" s="16"/>
      <c r="K877" s="16"/>
      <c r="L877" s="16"/>
      <c r="M877" s="15"/>
      <c r="Q877" s="1" t="s">
        <v>1335</v>
      </c>
    </row>
    <row r="878" spans="1:48" ht="30" customHeight="1" x14ac:dyDescent="0.3">
      <c r="A878" s="15"/>
      <c r="B878" s="15"/>
      <c r="C878" s="15"/>
      <c r="D878" s="15"/>
      <c r="E878" s="16"/>
      <c r="F878" s="16"/>
      <c r="G878" s="16"/>
      <c r="H878" s="16"/>
      <c r="I878" s="16"/>
      <c r="J878" s="16"/>
      <c r="K878" s="16"/>
      <c r="L878" s="16"/>
      <c r="M878" s="15"/>
      <c r="Q878" s="1" t="s">
        <v>1335</v>
      </c>
    </row>
    <row r="879" spans="1:48" ht="30" customHeight="1" x14ac:dyDescent="0.3">
      <c r="A879" s="15"/>
      <c r="B879" s="15"/>
      <c r="C879" s="15"/>
      <c r="D879" s="15"/>
      <c r="E879" s="16"/>
      <c r="F879" s="16"/>
      <c r="G879" s="16"/>
      <c r="H879" s="16"/>
      <c r="I879" s="16"/>
      <c r="J879" s="16"/>
      <c r="K879" s="16"/>
      <c r="L879" s="16"/>
      <c r="M879" s="15"/>
      <c r="Q879" s="1" t="s">
        <v>1335</v>
      </c>
    </row>
    <row r="880" spans="1:48" ht="30" customHeight="1" x14ac:dyDescent="0.3">
      <c r="A880" s="15"/>
      <c r="B880" s="15"/>
      <c r="C880" s="15"/>
      <c r="D880" s="15"/>
      <c r="E880" s="16"/>
      <c r="F880" s="16"/>
      <c r="G880" s="16"/>
      <c r="H880" s="16"/>
      <c r="I880" s="16"/>
      <c r="J880" s="16"/>
      <c r="K880" s="16"/>
      <c r="L880" s="16"/>
      <c r="M880" s="15"/>
      <c r="Q880" s="1" t="s">
        <v>1335</v>
      </c>
    </row>
    <row r="881" spans="1:48" ht="30" customHeight="1" x14ac:dyDescent="0.3">
      <c r="A881" s="15"/>
      <c r="B881" s="15"/>
      <c r="C881" s="15"/>
      <c r="D881" s="15"/>
      <c r="E881" s="16"/>
      <c r="F881" s="16"/>
      <c r="G881" s="16"/>
      <c r="H881" s="16"/>
      <c r="I881" s="16"/>
      <c r="J881" s="16"/>
      <c r="K881" s="16"/>
      <c r="L881" s="16"/>
      <c r="M881" s="15"/>
      <c r="Q881" s="1" t="s">
        <v>1335</v>
      </c>
    </row>
    <row r="882" spans="1:48" ht="30" customHeight="1" x14ac:dyDescent="0.3">
      <c r="A882" s="15"/>
      <c r="B882" s="15"/>
      <c r="C882" s="15"/>
      <c r="D882" s="15"/>
      <c r="E882" s="16"/>
      <c r="F882" s="16"/>
      <c r="G882" s="16"/>
      <c r="H882" s="16"/>
      <c r="I882" s="16"/>
      <c r="J882" s="16"/>
      <c r="K882" s="16"/>
      <c r="L882" s="16"/>
      <c r="M882" s="15"/>
      <c r="Q882" s="1" t="s">
        <v>1335</v>
      </c>
    </row>
    <row r="883" spans="1:48" ht="30" customHeight="1" x14ac:dyDescent="0.3">
      <c r="A883" s="15"/>
      <c r="B883" s="15"/>
      <c r="C883" s="15"/>
      <c r="D883" s="15"/>
      <c r="E883" s="16"/>
      <c r="F883" s="16"/>
      <c r="G883" s="16"/>
      <c r="H883" s="16"/>
      <c r="I883" s="16"/>
      <c r="J883" s="16"/>
      <c r="K883" s="16"/>
      <c r="L883" s="16"/>
      <c r="M883" s="15"/>
      <c r="Q883" s="1" t="s">
        <v>1335</v>
      </c>
    </row>
    <row r="884" spans="1:48" ht="30" customHeight="1" x14ac:dyDescent="0.3">
      <c r="A884" s="15"/>
      <c r="B884" s="15"/>
      <c r="C884" s="15"/>
      <c r="D884" s="15"/>
      <c r="E884" s="16"/>
      <c r="F884" s="16"/>
      <c r="G884" s="16"/>
      <c r="H884" s="16"/>
      <c r="I884" s="16"/>
      <c r="J884" s="16"/>
      <c r="K884" s="16"/>
      <c r="L884" s="16"/>
      <c r="M884" s="15"/>
      <c r="Q884" s="1" t="s">
        <v>1335</v>
      </c>
    </row>
    <row r="885" spans="1:48" ht="30" customHeight="1" x14ac:dyDescent="0.3">
      <c r="A885" s="14" t="s">
        <v>80</v>
      </c>
      <c r="B885" s="15"/>
      <c r="C885" s="15"/>
      <c r="D885" s="15"/>
      <c r="E885" s="16"/>
      <c r="F885" s="16">
        <f>SUMIF(Q865:Q884,"0104",F865:F884)</f>
        <v>0</v>
      </c>
      <c r="G885" s="16"/>
      <c r="H885" s="16">
        <f>SUMIF(Q865:Q884,"0104",H865:H884)</f>
        <v>0</v>
      </c>
      <c r="I885" s="16"/>
      <c r="J885" s="16">
        <f>SUMIF(Q865:Q884,"0104",J865:J884)</f>
        <v>0</v>
      </c>
      <c r="K885" s="16"/>
      <c r="L885" s="16">
        <f>SUMIF(Q865:Q884,"0104",L865:L884)</f>
        <v>0</v>
      </c>
      <c r="M885" s="15"/>
      <c r="N885" t="s">
        <v>81</v>
      </c>
    </row>
    <row r="886" spans="1:48" ht="30" customHeight="1" x14ac:dyDescent="0.3">
      <c r="A886" s="14" t="s">
        <v>1357</v>
      </c>
      <c r="B886" s="14" t="s">
        <v>53</v>
      </c>
      <c r="C886" s="15"/>
      <c r="D886" s="15"/>
      <c r="E886" s="16"/>
      <c r="F886" s="16"/>
      <c r="G886" s="16"/>
      <c r="H886" s="16"/>
      <c r="I886" s="16"/>
      <c r="J886" s="16"/>
      <c r="K886" s="16"/>
      <c r="L886" s="16"/>
      <c r="M886" s="15"/>
      <c r="N886" s="3"/>
      <c r="O886" s="3"/>
      <c r="P886" s="3"/>
      <c r="Q886" s="2" t="s">
        <v>1358</v>
      </c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</row>
    <row r="887" spans="1:48" ht="30" customHeight="1" x14ac:dyDescent="0.3">
      <c r="A887" s="14" t="s">
        <v>1359</v>
      </c>
      <c r="B887" s="14" t="s">
        <v>53</v>
      </c>
      <c r="C887" s="14" t="s">
        <v>137</v>
      </c>
      <c r="D887" s="15">
        <v>1</v>
      </c>
      <c r="E887" s="16"/>
      <c r="F887" s="16">
        <f t="shared" ref="F887:F912" si="150">TRUNC(E887*D887, 0)</f>
        <v>0</v>
      </c>
      <c r="G887" s="16"/>
      <c r="H887" s="16">
        <f t="shared" ref="H887:H912" si="151">TRUNC(G887*D887, 0)</f>
        <v>0</v>
      </c>
      <c r="I887" s="16"/>
      <c r="J887" s="16">
        <f t="shared" ref="J887:J912" si="152">TRUNC(I887*D887, 0)</f>
        <v>0</v>
      </c>
      <c r="K887" s="16">
        <f t="shared" ref="K887:K912" si="153">TRUNC(E887+G887+I887, 0)</f>
        <v>0</v>
      </c>
      <c r="L887" s="16">
        <f t="shared" ref="L887:L912" si="154">TRUNC(F887+H887+J887, 0)</f>
        <v>0</v>
      </c>
      <c r="M887" s="14"/>
      <c r="N887" s="2" t="s">
        <v>1360</v>
      </c>
      <c r="O887" s="2" t="s">
        <v>53</v>
      </c>
      <c r="P887" s="2" t="s">
        <v>53</v>
      </c>
      <c r="Q887" s="2" t="s">
        <v>1358</v>
      </c>
      <c r="R887" s="2" t="s">
        <v>62</v>
      </c>
      <c r="S887" s="2" t="s">
        <v>62</v>
      </c>
      <c r="T887" s="2" t="s">
        <v>61</v>
      </c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2" t="s">
        <v>53</v>
      </c>
      <c r="AS887" s="2" t="s">
        <v>53</v>
      </c>
      <c r="AT887" s="3"/>
      <c r="AU887" s="2" t="s">
        <v>1361</v>
      </c>
      <c r="AV887" s="3">
        <v>832</v>
      </c>
    </row>
    <row r="888" spans="1:48" ht="30" customHeight="1" x14ac:dyDescent="0.3">
      <c r="A888" s="14" t="s">
        <v>1362</v>
      </c>
      <c r="B888" s="14" t="s">
        <v>53</v>
      </c>
      <c r="C888" s="14" t="s">
        <v>137</v>
      </c>
      <c r="D888" s="15">
        <v>2</v>
      </c>
      <c r="E888" s="16"/>
      <c r="F888" s="16">
        <f t="shared" si="150"/>
        <v>0</v>
      </c>
      <c r="G888" s="16"/>
      <c r="H888" s="16">
        <f t="shared" si="151"/>
        <v>0</v>
      </c>
      <c r="I888" s="16"/>
      <c r="J888" s="16">
        <f t="shared" si="152"/>
        <v>0</v>
      </c>
      <c r="K888" s="16">
        <f t="shared" si="153"/>
        <v>0</v>
      </c>
      <c r="L888" s="16">
        <f t="shared" si="154"/>
        <v>0</v>
      </c>
      <c r="M888" s="14"/>
      <c r="N888" s="2" t="s">
        <v>1363</v>
      </c>
      <c r="O888" s="2" t="s">
        <v>53</v>
      </c>
      <c r="P888" s="2" t="s">
        <v>53</v>
      </c>
      <c r="Q888" s="2" t="s">
        <v>1358</v>
      </c>
      <c r="R888" s="2" t="s">
        <v>62</v>
      </c>
      <c r="S888" s="2" t="s">
        <v>62</v>
      </c>
      <c r="T888" s="2" t="s">
        <v>61</v>
      </c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2" t="s">
        <v>53</v>
      </c>
      <c r="AS888" s="2" t="s">
        <v>53</v>
      </c>
      <c r="AT888" s="3"/>
      <c r="AU888" s="2" t="s">
        <v>1364</v>
      </c>
      <c r="AV888" s="3">
        <v>833</v>
      </c>
    </row>
    <row r="889" spans="1:48" ht="30" customHeight="1" x14ac:dyDescent="0.3">
      <c r="A889" s="14" t="s">
        <v>1365</v>
      </c>
      <c r="B889" s="14" t="s">
        <v>53</v>
      </c>
      <c r="C889" s="14" t="s">
        <v>137</v>
      </c>
      <c r="D889" s="15">
        <v>10</v>
      </c>
      <c r="E889" s="16"/>
      <c r="F889" s="16">
        <f t="shared" si="150"/>
        <v>0</v>
      </c>
      <c r="G889" s="16"/>
      <c r="H889" s="16">
        <f t="shared" si="151"/>
        <v>0</v>
      </c>
      <c r="I889" s="16"/>
      <c r="J889" s="16">
        <f t="shared" si="152"/>
        <v>0</v>
      </c>
      <c r="K889" s="16">
        <f t="shared" si="153"/>
        <v>0</v>
      </c>
      <c r="L889" s="16">
        <f t="shared" si="154"/>
        <v>0</v>
      </c>
      <c r="M889" s="14"/>
      <c r="N889" s="2" t="s">
        <v>1366</v>
      </c>
      <c r="O889" s="2" t="s">
        <v>53</v>
      </c>
      <c r="P889" s="2" t="s">
        <v>53</v>
      </c>
      <c r="Q889" s="2" t="s">
        <v>1358</v>
      </c>
      <c r="R889" s="2" t="s">
        <v>62</v>
      </c>
      <c r="S889" s="2" t="s">
        <v>62</v>
      </c>
      <c r="T889" s="2" t="s">
        <v>61</v>
      </c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2" t="s">
        <v>53</v>
      </c>
      <c r="AS889" s="2" t="s">
        <v>53</v>
      </c>
      <c r="AT889" s="3"/>
      <c r="AU889" s="2" t="s">
        <v>1367</v>
      </c>
      <c r="AV889" s="3">
        <v>834</v>
      </c>
    </row>
    <row r="890" spans="1:48" ht="30" customHeight="1" x14ac:dyDescent="0.3">
      <c r="A890" s="14" t="s">
        <v>1368</v>
      </c>
      <c r="B890" s="14" t="s">
        <v>53</v>
      </c>
      <c r="C890" s="14" t="s">
        <v>137</v>
      </c>
      <c r="D890" s="15">
        <v>4</v>
      </c>
      <c r="E890" s="16"/>
      <c r="F890" s="16">
        <f t="shared" si="150"/>
        <v>0</v>
      </c>
      <c r="G890" s="16"/>
      <c r="H890" s="16">
        <f t="shared" si="151"/>
        <v>0</v>
      </c>
      <c r="I890" s="16"/>
      <c r="J890" s="16">
        <f t="shared" si="152"/>
        <v>0</v>
      </c>
      <c r="K890" s="16">
        <f t="shared" si="153"/>
        <v>0</v>
      </c>
      <c r="L890" s="16">
        <f t="shared" si="154"/>
        <v>0</v>
      </c>
      <c r="M890" s="14"/>
      <c r="N890" s="2" t="s">
        <v>1369</v>
      </c>
      <c r="O890" s="2" t="s">
        <v>53</v>
      </c>
      <c r="P890" s="2" t="s">
        <v>53</v>
      </c>
      <c r="Q890" s="2" t="s">
        <v>1358</v>
      </c>
      <c r="R890" s="2" t="s">
        <v>62</v>
      </c>
      <c r="S890" s="2" t="s">
        <v>62</v>
      </c>
      <c r="T890" s="2" t="s">
        <v>61</v>
      </c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2" t="s">
        <v>53</v>
      </c>
      <c r="AS890" s="2" t="s">
        <v>53</v>
      </c>
      <c r="AT890" s="3"/>
      <c r="AU890" s="2" t="s">
        <v>1370</v>
      </c>
      <c r="AV890" s="3">
        <v>835</v>
      </c>
    </row>
    <row r="891" spans="1:48" ht="30" customHeight="1" x14ac:dyDescent="0.3">
      <c r="A891" s="14" t="s">
        <v>1371</v>
      </c>
      <c r="B891" s="14" t="s">
        <v>53</v>
      </c>
      <c r="C891" s="14" t="s">
        <v>137</v>
      </c>
      <c r="D891" s="15">
        <v>4</v>
      </c>
      <c r="E891" s="16"/>
      <c r="F891" s="16">
        <f t="shared" si="150"/>
        <v>0</v>
      </c>
      <c r="G891" s="16"/>
      <c r="H891" s="16">
        <f t="shared" si="151"/>
        <v>0</v>
      </c>
      <c r="I891" s="16"/>
      <c r="J891" s="16">
        <f t="shared" si="152"/>
        <v>0</v>
      </c>
      <c r="K891" s="16">
        <f t="shared" si="153"/>
        <v>0</v>
      </c>
      <c r="L891" s="16">
        <f t="shared" si="154"/>
        <v>0</v>
      </c>
      <c r="M891" s="14"/>
      <c r="N891" s="2" t="s">
        <v>1372</v>
      </c>
      <c r="O891" s="2" t="s">
        <v>53</v>
      </c>
      <c r="P891" s="2" t="s">
        <v>53</v>
      </c>
      <c r="Q891" s="2" t="s">
        <v>1358</v>
      </c>
      <c r="R891" s="2" t="s">
        <v>62</v>
      </c>
      <c r="S891" s="2" t="s">
        <v>62</v>
      </c>
      <c r="T891" s="2" t="s">
        <v>61</v>
      </c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2" t="s">
        <v>53</v>
      </c>
      <c r="AS891" s="2" t="s">
        <v>53</v>
      </c>
      <c r="AT891" s="3"/>
      <c r="AU891" s="2" t="s">
        <v>1373</v>
      </c>
      <c r="AV891" s="3">
        <v>836</v>
      </c>
    </row>
    <row r="892" spans="1:48" ht="30" customHeight="1" x14ac:dyDescent="0.3">
      <c r="A892" s="14" t="s">
        <v>1374</v>
      </c>
      <c r="B892" s="14" t="s">
        <v>53</v>
      </c>
      <c r="C892" s="14" t="s">
        <v>137</v>
      </c>
      <c r="D892" s="15">
        <v>7</v>
      </c>
      <c r="E892" s="16"/>
      <c r="F892" s="16">
        <f t="shared" si="150"/>
        <v>0</v>
      </c>
      <c r="G892" s="16"/>
      <c r="H892" s="16">
        <f t="shared" si="151"/>
        <v>0</v>
      </c>
      <c r="I892" s="16"/>
      <c r="J892" s="16">
        <f t="shared" si="152"/>
        <v>0</v>
      </c>
      <c r="K892" s="16">
        <f t="shared" si="153"/>
        <v>0</v>
      </c>
      <c r="L892" s="16">
        <f t="shared" si="154"/>
        <v>0</v>
      </c>
      <c r="M892" s="14"/>
      <c r="N892" s="2" t="s">
        <v>1375</v>
      </c>
      <c r="O892" s="2" t="s">
        <v>53</v>
      </c>
      <c r="P892" s="2" t="s">
        <v>53</v>
      </c>
      <c r="Q892" s="2" t="s">
        <v>1358</v>
      </c>
      <c r="R892" s="2" t="s">
        <v>62</v>
      </c>
      <c r="S892" s="2" t="s">
        <v>62</v>
      </c>
      <c r="T892" s="2" t="s">
        <v>61</v>
      </c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2" t="s">
        <v>53</v>
      </c>
      <c r="AS892" s="2" t="s">
        <v>53</v>
      </c>
      <c r="AT892" s="3"/>
      <c r="AU892" s="2" t="s">
        <v>1376</v>
      </c>
      <c r="AV892" s="3">
        <v>932</v>
      </c>
    </row>
    <row r="893" spans="1:48" ht="30" customHeight="1" x14ac:dyDescent="0.3">
      <c r="A893" s="14" t="s">
        <v>1377</v>
      </c>
      <c r="B893" s="14" t="s">
        <v>53</v>
      </c>
      <c r="C893" s="14" t="s">
        <v>137</v>
      </c>
      <c r="D893" s="15">
        <v>1</v>
      </c>
      <c r="E893" s="16"/>
      <c r="F893" s="16">
        <f t="shared" si="150"/>
        <v>0</v>
      </c>
      <c r="G893" s="16"/>
      <c r="H893" s="16">
        <f t="shared" si="151"/>
        <v>0</v>
      </c>
      <c r="I893" s="16"/>
      <c r="J893" s="16">
        <f t="shared" si="152"/>
        <v>0</v>
      </c>
      <c r="K893" s="16">
        <f t="shared" si="153"/>
        <v>0</v>
      </c>
      <c r="L893" s="16">
        <f t="shared" si="154"/>
        <v>0</v>
      </c>
      <c r="M893" s="14"/>
      <c r="N893" s="2" t="s">
        <v>1378</v>
      </c>
      <c r="O893" s="2" t="s">
        <v>53</v>
      </c>
      <c r="P893" s="2" t="s">
        <v>53</v>
      </c>
      <c r="Q893" s="2" t="s">
        <v>1358</v>
      </c>
      <c r="R893" s="2" t="s">
        <v>62</v>
      </c>
      <c r="S893" s="2" t="s">
        <v>62</v>
      </c>
      <c r="T893" s="2" t="s">
        <v>61</v>
      </c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2" t="s">
        <v>53</v>
      </c>
      <c r="AS893" s="2" t="s">
        <v>53</v>
      </c>
      <c r="AT893" s="3"/>
      <c r="AU893" s="2" t="s">
        <v>1379</v>
      </c>
      <c r="AV893" s="3">
        <v>933</v>
      </c>
    </row>
    <row r="894" spans="1:48" ht="30" customHeight="1" x14ac:dyDescent="0.3">
      <c r="A894" s="14" t="s">
        <v>1380</v>
      </c>
      <c r="B894" s="14" t="s">
        <v>53</v>
      </c>
      <c r="C894" s="14" t="s">
        <v>137</v>
      </c>
      <c r="D894" s="15">
        <v>1</v>
      </c>
      <c r="E894" s="16"/>
      <c r="F894" s="16">
        <f t="shared" si="150"/>
        <v>0</v>
      </c>
      <c r="G894" s="16"/>
      <c r="H894" s="16">
        <f t="shared" si="151"/>
        <v>0</v>
      </c>
      <c r="I894" s="16"/>
      <c r="J894" s="16">
        <f t="shared" si="152"/>
        <v>0</v>
      </c>
      <c r="K894" s="16">
        <f t="shared" si="153"/>
        <v>0</v>
      </c>
      <c r="L894" s="16">
        <f t="shared" si="154"/>
        <v>0</v>
      </c>
      <c r="M894" s="14"/>
      <c r="N894" s="2" t="s">
        <v>1381</v>
      </c>
      <c r="O894" s="2" t="s">
        <v>53</v>
      </c>
      <c r="P894" s="2" t="s">
        <v>53</v>
      </c>
      <c r="Q894" s="2" t="s">
        <v>1358</v>
      </c>
      <c r="R894" s="2" t="s">
        <v>62</v>
      </c>
      <c r="S894" s="2" t="s">
        <v>62</v>
      </c>
      <c r="T894" s="2" t="s">
        <v>61</v>
      </c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2" t="s">
        <v>53</v>
      </c>
      <c r="AS894" s="2" t="s">
        <v>53</v>
      </c>
      <c r="AT894" s="3"/>
      <c r="AU894" s="2" t="s">
        <v>1382</v>
      </c>
      <c r="AV894" s="3">
        <v>934</v>
      </c>
    </row>
    <row r="895" spans="1:48" ht="30" customHeight="1" x14ac:dyDescent="0.3">
      <c r="A895" s="14" t="s">
        <v>1383</v>
      </c>
      <c r="B895" s="14" t="s">
        <v>53</v>
      </c>
      <c r="C895" s="14" t="s">
        <v>137</v>
      </c>
      <c r="D895" s="15">
        <v>2</v>
      </c>
      <c r="E895" s="16"/>
      <c r="F895" s="16">
        <f t="shared" si="150"/>
        <v>0</v>
      </c>
      <c r="G895" s="16"/>
      <c r="H895" s="16">
        <f t="shared" si="151"/>
        <v>0</v>
      </c>
      <c r="I895" s="16"/>
      <c r="J895" s="16">
        <f t="shared" si="152"/>
        <v>0</v>
      </c>
      <c r="K895" s="16">
        <f t="shared" si="153"/>
        <v>0</v>
      </c>
      <c r="L895" s="16">
        <f t="shared" si="154"/>
        <v>0</v>
      </c>
      <c r="M895" s="14"/>
      <c r="N895" s="2" t="s">
        <v>1384</v>
      </c>
      <c r="O895" s="2" t="s">
        <v>53</v>
      </c>
      <c r="P895" s="2" t="s">
        <v>53</v>
      </c>
      <c r="Q895" s="2" t="s">
        <v>1358</v>
      </c>
      <c r="R895" s="2" t="s">
        <v>62</v>
      </c>
      <c r="S895" s="2" t="s">
        <v>62</v>
      </c>
      <c r="T895" s="2" t="s">
        <v>61</v>
      </c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2" t="s">
        <v>53</v>
      </c>
      <c r="AS895" s="2" t="s">
        <v>53</v>
      </c>
      <c r="AT895" s="3"/>
      <c r="AU895" s="2" t="s">
        <v>1385</v>
      </c>
      <c r="AV895" s="3">
        <v>935</v>
      </c>
    </row>
    <row r="896" spans="1:48" ht="30" customHeight="1" x14ac:dyDescent="0.3">
      <c r="A896" s="14" t="s">
        <v>1386</v>
      </c>
      <c r="B896" s="14" t="s">
        <v>53</v>
      </c>
      <c r="C896" s="14" t="s">
        <v>137</v>
      </c>
      <c r="D896" s="15">
        <v>2</v>
      </c>
      <c r="E896" s="16"/>
      <c r="F896" s="16">
        <f t="shared" si="150"/>
        <v>0</v>
      </c>
      <c r="G896" s="16"/>
      <c r="H896" s="16">
        <f t="shared" si="151"/>
        <v>0</v>
      </c>
      <c r="I896" s="16"/>
      <c r="J896" s="16">
        <f t="shared" si="152"/>
        <v>0</v>
      </c>
      <c r="K896" s="16">
        <f t="shared" si="153"/>
        <v>0</v>
      </c>
      <c r="L896" s="16">
        <f t="shared" si="154"/>
        <v>0</v>
      </c>
      <c r="M896" s="14"/>
      <c r="N896" s="2" t="s">
        <v>1387</v>
      </c>
      <c r="O896" s="2" t="s">
        <v>53</v>
      </c>
      <c r="P896" s="2" t="s">
        <v>53</v>
      </c>
      <c r="Q896" s="2" t="s">
        <v>1358</v>
      </c>
      <c r="R896" s="2" t="s">
        <v>62</v>
      </c>
      <c r="S896" s="2" t="s">
        <v>62</v>
      </c>
      <c r="T896" s="2" t="s">
        <v>61</v>
      </c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2" t="s">
        <v>53</v>
      </c>
      <c r="AS896" s="2" t="s">
        <v>53</v>
      </c>
      <c r="AT896" s="3"/>
      <c r="AU896" s="2" t="s">
        <v>1388</v>
      </c>
      <c r="AV896" s="3">
        <v>936</v>
      </c>
    </row>
    <row r="897" spans="1:48" ht="30" customHeight="1" x14ac:dyDescent="0.3">
      <c r="A897" s="14" t="s">
        <v>1389</v>
      </c>
      <c r="B897" s="14" t="s">
        <v>53</v>
      </c>
      <c r="C897" s="14" t="s">
        <v>137</v>
      </c>
      <c r="D897" s="15">
        <v>2</v>
      </c>
      <c r="E897" s="16"/>
      <c r="F897" s="16">
        <f t="shared" si="150"/>
        <v>0</v>
      </c>
      <c r="G897" s="16"/>
      <c r="H897" s="16">
        <f t="shared" si="151"/>
        <v>0</v>
      </c>
      <c r="I897" s="16"/>
      <c r="J897" s="16">
        <f t="shared" si="152"/>
        <v>0</v>
      </c>
      <c r="K897" s="16">
        <f t="shared" si="153"/>
        <v>0</v>
      </c>
      <c r="L897" s="16">
        <f t="shared" si="154"/>
        <v>0</v>
      </c>
      <c r="M897" s="14"/>
      <c r="N897" s="2" t="s">
        <v>1390</v>
      </c>
      <c r="O897" s="2" t="s">
        <v>53</v>
      </c>
      <c r="P897" s="2" t="s">
        <v>53</v>
      </c>
      <c r="Q897" s="2" t="s">
        <v>1358</v>
      </c>
      <c r="R897" s="2" t="s">
        <v>62</v>
      </c>
      <c r="S897" s="2" t="s">
        <v>62</v>
      </c>
      <c r="T897" s="2" t="s">
        <v>61</v>
      </c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2" t="s">
        <v>53</v>
      </c>
      <c r="AS897" s="2" t="s">
        <v>53</v>
      </c>
      <c r="AT897" s="3"/>
      <c r="AU897" s="2" t="s">
        <v>1391</v>
      </c>
      <c r="AV897" s="3">
        <v>937</v>
      </c>
    </row>
    <row r="898" spans="1:48" ht="30" customHeight="1" x14ac:dyDescent="0.3">
      <c r="A898" s="14" t="s">
        <v>1392</v>
      </c>
      <c r="B898" s="14" t="s">
        <v>53</v>
      </c>
      <c r="C898" s="14" t="s">
        <v>137</v>
      </c>
      <c r="D898" s="15">
        <v>2</v>
      </c>
      <c r="E898" s="16"/>
      <c r="F898" s="16">
        <f t="shared" si="150"/>
        <v>0</v>
      </c>
      <c r="G898" s="16"/>
      <c r="H898" s="16">
        <f t="shared" si="151"/>
        <v>0</v>
      </c>
      <c r="I898" s="16"/>
      <c r="J898" s="16">
        <f t="shared" si="152"/>
        <v>0</v>
      </c>
      <c r="K898" s="16">
        <f t="shared" si="153"/>
        <v>0</v>
      </c>
      <c r="L898" s="16">
        <f t="shared" si="154"/>
        <v>0</v>
      </c>
      <c r="M898" s="14"/>
      <c r="N898" s="2" t="s">
        <v>1393</v>
      </c>
      <c r="O898" s="2" t="s">
        <v>53</v>
      </c>
      <c r="P898" s="2" t="s">
        <v>53</v>
      </c>
      <c r="Q898" s="2" t="s">
        <v>1358</v>
      </c>
      <c r="R898" s="2" t="s">
        <v>62</v>
      </c>
      <c r="S898" s="2" t="s">
        <v>62</v>
      </c>
      <c r="T898" s="2" t="s">
        <v>61</v>
      </c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2" t="s">
        <v>53</v>
      </c>
      <c r="AS898" s="2" t="s">
        <v>53</v>
      </c>
      <c r="AT898" s="3"/>
      <c r="AU898" s="2" t="s">
        <v>1394</v>
      </c>
      <c r="AV898" s="3">
        <v>938</v>
      </c>
    </row>
    <row r="899" spans="1:48" ht="30" customHeight="1" x14ac:dyDescent="0.3">
      <c r="A899" s="14" t="s">
        <v>1395</v>
      </c>
      <c r="B899" s="14" t="s">
        <v>53</v>
      </c>
      <c r="C899" s="14" t="s">
        <v>137</v>
      </c>
      <c r="D899" s="15">
        <v>2</v>
      </c>
      <c r="E899" s="16"/>
      <c r="F899" s="16">
        <f t="shared" si="150"/>
        <v>0</v>
      </c>
      <c r="G899" s="16"/>
      <c r="H899" s="16">
        <f t="shared" si="151"/>
        <v>0</v>
      </c>
      <c r="I899" s="16"/>
      <c r="J899" s="16">
        <f t="shared" si="152"/>
        <v>0</v>
      </c>
      <c r="K899" s="16">
        <f t="shared" si="153"/>
        <v>0</v>
      </c>
      <c r="L899" s="16">
        <f t="shared" si="154"/>
        <v>0</v>
      </c>
      <c r="M899" s="14"/>
      <c r="N899" s="2" t="s">
        <v>1396</v>
      </c>
      <c r="O899" s="2" t="s">
        <v>53</v>
      </c>
      <c r="P899" s="2" t="s">
        <v>53</v>
      </c>
      <c r="Q899" s="2" t="s">
        <v>1358</v>
      </c>
      <c r="R899" s="2" t="s">
        <v>62</v>
      </c>
      <c r="S899" s="2" t="s">
        <v>62</v>
      </c>
      <c r="T899" s="2" t="s">
        <v>61</v>
      </c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2" t="s">
        <v>53</v>
      </c>
      <c r="AS899" s="2" t="s">
        <v>53</v>
      </c>
      <c r="AT899" s="3"/>
      <c r="AU899" s="2" t="s">
        <v>1397</v>
      </c>
      <c r="AV899" s="3">
        <v>939</v>
      </c>
    </row>
    <row r="900" spans="1:48" ht="30" customHeight="1" x14ac:dyDescent="0.3">
      <c r="A900" s="14" t="s">
        <v>1398</v>
      </c>
      <c r="B900" s="14" t="s">
        <v>53</v>
      </c>
      <c r="C900" s="14" t="s">
        <v>137</v>
      </c>
      <c r="D900" s="15">
        <v>2</v>
      </c>
      <c r="E900" s="16"/>
      <c r="F900" s="16">
        <f t="shared" si="150"/>
        <v>0</v>
      </c>
      <c r="G900" s="16"/>
      <c r="H900" s="16">
        <f t="shared" si="151"/>
        <v>0</v>
      </c>
      <c r="I900" s="16"/>
      <c r="J900" s="16">
        <f t="shared" si="152"/>
        <v>0</v>
      </c>
      <c r="K900" s="16">
        <f t="shared" si="153"/>
        <v>0</v>
      </c>
      <c r="L900" s="16">
        <f t="shared" si="154"/>
        <v>0</v>
      </c>
      <c r="M900" s="14"/>
      <c r="N900" s="2" t="s">
        <v>1399</v>
      </c>
      <c r="O900" s="2" t="s">
        <v>53</v>
      </c>
      <c r="P900" s="2" t="s">
        <v>53</v>
      </c>
      <c r="Q900" s="2" t="s">
        <v>1358</v>
      </c>
      <c r="R900" s="2" t="s">
        <v>62</v>
      </c>
      <c r="S900" s="2" t="s">
        <v>62</v>
      </c>
      <c r="T900" s="2" t="s">
        <v>61</v>
      </c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2" t="s">
        <v>53</v>
      </c>
      <c r="AS900" s="2" t="s">
        <v>53</v>
      </c>
      <c r="AT900" s="3"/>
      <c r="AU900" s="2" t="s">
        <v>1400</v>
      </c>
      <c r="AV900" s="3">
        <v>940</v>
      </c>
    </row>
    <row r="901" spans="1:48" ht="30" customHeight="1" x14ac:dyDescent="0.3">
      <c r="A901" s="14" t="s">
        <v>1401</v>
      </c>
      <c r="B901" s="14" t="s">
        <v>53</v>
      </c>
      <c r="C901" s="14" t="s">
        <v>137</v>
      </c>
      <c r="D901" s="15">
        <v>12</v>
      </c>
      <c r="E901" s="16"/>
      <c r="F901" s="16">
        <f t="shared" si="150"/>
        <v>0</v>
      </c>
      <c r="G901" s="16"/>
      <c r="H901" s="16">
        <f t="shared" si="151"/>
        <v>0</v>
      </c>
      <c r="I901" s="16"/>
      <c r="J901" s="16">
        <f t="shared" si="152"/>
        <v>0</v>
      </c>
      <c r="K901" s="16">
        <f t="shared" si="153"/>
        <v>0</v>
      </c>
      <c r="L901" s="16">
        <f t="shared" si="154"/>
        <v>0</v>
      </c>
      <c r="M901" s="14"/>
      <c r="N901" s="2" t="s">
        <v>1402</v>
      </c>
      <c r="O901" s="2" t="s">
        <v>53</v>
      </c>
      <c r="P901" s="2" t="s">
        <v>53</v>
      </c>
      <c r="Q901" s="2" t="s">
        <v>1358</v>
      </c>
      <c r="R901" s="2" t="s">
        <v>62</v>
      </c>
      <c r="S901" s="2" t="s">
        <v>62</v>
      </c>
      <c r="T901" s="2" t="s">
        <v>61</v>
      </c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2" t="s">
        <v>53</v>
      </c>
      <c r="AS901" s="2" t="s">
        <v>53</v>
      </c>
      <c r="AT901" s="3"/>
      <c r="AU901" s="2" t="s">
        <v>1403</v>
      </c>
      <c r="AV901" s="3">
        <v>941</v>
      </c>
    </row>
    <row r="902" spans="1:48" ht="30" customHeight="1" x14ac:dyDescent="0.3">
      <c r="A902" s="14" t="s">
        <v>1404</v>
      </c>
      <c r="B902" s="14" t="s">
        <v>53</v>
      </c>
      <c r="C902" s="14" t="s">
        <v>137</v>
      </c>
      <c r="D902" s="15">
        <v>2</v>
      </c>
      <c r="E902" s="16"/>
      <c r="F902" s="16">
        <f t="shared" si="150"/>
        <v>0</v>
      </c>
      <c r="G902" s="16"/>
      <c r="H902" s="16">
        <f t="shared" si="151"/>
        <v>0</v>
      </c>
      <c r="I902" s="16"/>
      <c r="J902" s="16">
        <f t="shared" si="152"/>
        <v>0</v>
      </c>
      <c r="K902" s="16">
        <f t="shared" si="153"/>
        <v>0</v>
      </c>
      <c r="L902" s="16">
        <f t="shared" si="154"/>
        <v>0</v>
      </c>
      <c r="M902" s="14"/>
      <c r="N902" s="2" t="s">
        <v>1405</v>
      </c>
      <c r="O902" s="2" t="s">
        <v>53</v>
      </c>
      <c r="P902" s="2" t="s">
        <v>53</v>
      </c>
      <c r="Q902" s="2" t="s">
        <v>1358</v>
      </c>
      <c r="R902" s="2" t="s">
        <v>62</v>
      </c>
      <c r="S902" s="2" t="s">
        <v>62</v>
      </c>
      <c r="T902" s="2" t="s">
        <v>61</v>
      </c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2" t="s">
        <v>53</v>
      </c>
      <c r="AS902" s="2" t="s">
        <v>53</v>
      </c>
      <c r="AT902" s="3"/>
      <c r="AU902" s="2" t="s">
        <v>1406</v>
      </c>
      <c r="AV902" s="3">
        <v>942</v>
      </c>
    </row>
    <row r="903" spans="1:48" ht="30" customHeight="1" x14ac:dyDescent="0.3">
      <c r="A903" s="14" t="s">
        <v>1407</v>
      </c>
      <c r="B903" s="14" t="s">
        <v>1408</v>
      </c>
      <c r="C903" s="14" t="s">
        <v>462</v>
      </c>
      <c r="D903" s="15">
        <v>7</v>
      </c>
      <c r="E903" s="16"/>
      <c r="F903" s="16">
        <f t="shared" si="150"/>
        <v>0</v>
      </c>
      <c r="G903" s="16"/>
      <c r="H903" s="16">
        <f t="shared" si="151"/>
        <v>0</v>
      </c>
      <c r="I903" s="16"/>
      <c r="J903" s="16">
        <f t="shared" si="152"/>
        <v>0</v>
      </c>
      <c r="K903" s="16">
        <f t="shared" si="153"/>
        <v>0</v>
      </c>
      <c r="L903" s="16">
        <f t="shared" si="154"/>
        <v>0</v>
      </c>
      <c r="M903" s="14"/>
      <c r="N903" s="2" t="s">
        <v>1409</v>
      </c>
      <c r="O903" s="2" t="s">
        <v>53</v>
      </c>
      <c r="P903" s="2" t="s">
        <v>53</v>
      </c>
      <c r="Q903" s="2" t="s">
        <v>1358</v>
      </c>
      <c r="R903" s="2" t="s">
        <v>61</v>
      </c>
      <c r="S903" s="2" t="s">
        <v>62</v>
      </c>
      <c r="T903" s="2" t="s">
        <v>62</v>
      </c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2" t="s">
        <v>53</v>
      </c>
      <c r="AS903" s="2" t="s">
        <v>53</v>
      </c>
      <c r="AT903" s="3"/>
      <c r="AU903" s="2" t="s">
        <v>1410</v>
      </c>
      <c r="AV903" s="3">
        <v>822</v>
      </c>
    </row>
    <row r="904" spans="1:48" ht="30" customHeight="1" x14ac:dyDescent="0.3">
      <c r="A904" s="14" t="s">
        <v>1411</v>
      </c>
      <c r="B904" s="14" t="s">
        <v>1412</v>
      </c>
      <c r="C904" s="14" t="s">
        <v>462</v>
      </c>
      <c r="D904" s="15">
        <v>10</v>
      </c>
      <c r="E904" s="16"/>
      <c r="F904" s="16">
        <f t="shared" si="150"/>
        <v>0</v>
      </c>
      <c r="G904" s="16"/>
      <c r="H904" s="16">
        <f t="shared" si="151"/>
        <v>0</v>
      </c>
      <c r="I904" s="16"/>
      <c r="J904" s="16">
        <f t="shared" si="152"/>
        <v>0</v>
      </c>
      <c r="K904" s="16">
        <f t="shared" si="153"/>
        <v>0</v>
      </c>
      <c r="L904" s="16">
        <f t="shared" si="154"/>
        <v>0</v>
      </c>
      <c r="M904" s="14"/>
      <c r="N904" s="2" t="s">
        <v>1413</v>
      </c>
      <c r="O904" s="2" t="s">
        <v>53</v>
      </c>
      <c r="P904" s="2" t="s">
        <v>53</v>
      </c>
      <c r="Q904" s="2" t="s">
        <v>1358</v>
      </c>
      <c r="R904" s="2" t="s">
        <v>61</v>
      </c>
      <c r="S904" s="2" t="s">
        <v>62</v>
      </c>
      <c r="T904" s="2" t="s">
        <v>62</v>
      </c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2" t="s">
        <v>53</v>
      </c>
      <c r="AS904" s="2" t="s">
        <v>53</v>
      </c>
      <c r="AT904" s="3"/>
      <c r="AU904" s="2" t="s">
        <v>1414</v>
      </c>
      <c r="AV904" s="3">
        <v>821</v>
      </c>
    </row>
    <row r="905" spans="1:48" ht="30" customHeight="1" x14ac:dyDescent="0.3">
      <c r="A905" s="14" t="s">
        <v>1415</v>
      </c>
      <c r="B905" s="14" t="s">
        <v>1416</v>
      </c>
      <c r="C905" s="14" t="s">
        <v>462</v>
      </c>
      <c r="D905" s="15">
        <v>4</v>
      </c>
      <c r="E905" s="16"/>
      <c r="F905" s="16">
        <f t="shared" si="150"/>
        <v>0</v>
      </c>
      <c r="G905" s="16"/>
      <c r="H905" s="16">
        <f t="shared" si="151"/>
        <v>0</v>
      </c>
      <c r="I905" s="16"/>
      <c r="J905" s="16">
        <f t="shared" si="152"/>
        <v>0</v>
      </c>
      <c r="K905" s="16">
        <f t="shared" si="153"/>
        <v>0</v>
      </c>
      <c r="L905" s="16">
        <f t="shared" si="154"/>
        <v>0</v>
      </c>
      <c r="M905" s="14"/>
      <c r="N905" s="2" t="s">
        <v>1417</v>
      </c>
      <c r="O905" s="2" t="s">
        <v>53</v>
      </c>
      <c r="P905" s="2" t="s">
        <v>53</v>
      </c>
      <c r="Q905" s="2" t="s">
        <v>1358</v>
      </c>
      <c r="R905" s="2" t="s">
        <v>61</v>
      </c>
      <c r="S905" s="2" t="s">
        <v>62</v>
      </c>
      <c r="T905" s="2" t="s">
        <v>62</v>
      </c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2" t="s">
        <v>53</v>
      </c>
      <c r="AS905" s="2" t="s">
        <v>53</v>
      </c>
      <c r="AT905" s="3"/>
      <c r="AU905" s="2" t="s">
        <v>1418</v>
      </c>
      <c r="AV905" s="3">
        <v>958</v>
      </c>
    </row>
    <row r="906" spans="1:48" ht="30" customHeight="1" x14ac:dyDescent="0.3">
      <c r="A906" s="14" t="s">
        <v>1419</v>
      </c>
      <c r="B906" s="14" t="s">
        <v>53</v>
      </c>
      <c r="C906" s="14" t="s">
        <v>462</v>
      </c>
      <c r="D906" s="15">
        <v>1</v>
      </c>
      <c r="E906" s="16"/>
      <c r="F906" s="16">
        <f t="shared" si="150"/>
        <v>0</v>
      </c>
      <c r="G906" s="16"/>
      <c r="H906" s="16">
        <f t="shared" si="151"/>
        <v>0</v>
      </c>
      <c r="I906" s="16"/>
      <c r="J906" s="16">
        <f t="shared" si="152"/>
        <v>0</v>
      </c>
      <c r="K906" s="16">
        <f t="shared" si="153"/>
        <v>0</v>
      </c>
      <c r="L906" s="16">
        <f t="shared" si="154"/>
        <v>0</v>
      </c>
      <c r="M906" s="14"/>
      <c r="N906" s="2" t="s">
        <v>1420</v>
      </c>
      <c r="O906" s="2" t="s">
        <v>53</v>
      </c>
      <c r="P906" s="2" t="s">
        <v>53</v>
      </c>
      <c r="Q906" s="2" t="s">
        <v>1358</v>
      </c>
      <c r="R906" s="2" t="s">
        <v>61</v>
      </c>
      <c r="S906" s="2" t="s">
        <v>62</v>
      </c>
      <c r="T906" s="2" t="s">
        <v>62</v>
      </c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2" t="s">
        <v>53</v>
      </c>
      <c r="AS906" s="2" t="s">
        <v>53</v>
      </c>
      <c r="AT906" s="3"/>
      <c r="AU906" s="2" t="s">
        <v>1421</v>
      </c>
      <c r="AV906" s="3">
        <v>823</v>
      </c>
    </row>
    <row r="907" spans="1:48" ht="30" customHeight="1" x14ac:dyDescent="0.3">
      <c r="A907" s="14" t="s">
        <v>1422</v>
      </c>
      <c r="B907" s="14" t="s">
        <v>53</v>
      </c>
      <c r="C907" s="14" t="s">
        <v>462</v>
      </c>
      <c r="D907" s="15">
        <v>7</v>
      </c>
      <c r="E907" s="16"/>
      <c r="F907" s="16">
        <f t="shared" si="150"/>
        <v>0</v>
      </c>
      <c r="G907" s="16"/>
      <c r="H907" s="16">
        <f t="shared" si="151"/>
        <v>0</v>
      </c>
      <c r="I907" s="16"/>
      <c r="J907" s="16">
        <f t="shared" si="152"/>
        <v>0</v>
      </c>
      <c r="K907" s="16">
        <f t="shared" si="153"/>
        <v>0</v>
      </c>
      <c r="L907" s="16">
        <f t="shared" si="154"/>
        <v>0</v>
      </c>
      <c r="M907" s="14"/>
      <c r="N907" s="2" t="s">
        <v>1423</v>
      </c>
      <c r="O907" s="2" t="s">
        <v>53</v>
      </c>
      <c r="P907" s="2" t="s">
        <v>53</v>
      </c>
      <c r="Q907" s="2" t="s">
        <v>1358</v>
      </c>
      <c r="R907" s="2" t="s">
        <v>61</v>
      </c>
      <c r="S907" s="2" t="s">
        <v>62</v>
      </c>
      <c r="T907" s="2" t="s">
        <v>62</v>
      </c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2" t="s">
        <v>53</v>
      </c>
      <c r="AS907" s="2" t="s">
        <v>53</v>
      </c>
      <c r="AT907" s="3"/>
      <c r="AU907" s="2" t="s">
        <v>1424</v>
      </c>
      <c r="AV907" s="3">
        <v>824</v>
      </c>
    </row>
    <row r="908" spans="1:48" ht="30" customHeight="1" x14ac:dyDescent="0.3">
      <c r="A908" s="14" t="s">
        <v>1425</v>
      </c>
      <c r="B908" s="14" t="s">
        <v>1426</v>
      </c>
      <c r="C908" s="14" t="s">
        <v>462</v>
      </c>
      <c r="D908" s="15">
        <v>2</v>
      </c>
      <c r="E908" s="16"/>
      <c r="F908" s="16">
        <f t="shared" si="150"/>
        <v>0</v>
      </c>
      <c r="G908" s="16"/>
      <c r="H908" s="16">
        <f t="shared" si="151"/>
        <v>0</v>
      </c>
      <c r="I908" s="16"/>
      <c r="J908" s="16">
        <f t="shared" si="152"/>
        <v>0</v>
      </c>
      <c r="K908" s="16">
        <f t="shared" si="153"/>
        <v>0</v>
      </c>
      <c r="L908" s="16">
        <f t="shared" si="154"/>
        <v>0</v>
      </c>
      <c r="M908" s="14"/>
      <c r="N908" s="2" t="s">
        <v>1427</v>
      </c>
      <c r="O908" s="2" t="s">
        <v>53</v>
      </c>
      <c r="P908" s="2" t="s">
        <v>53</v>
      </c>
      <c r="Q908" s="2" t="s">
        <v>1358</v>
      </c>
      <c r="R908" s="2" t="s">
        <v>61</v>
      </c>
      <c r="S908" s="2" t="s">
        <v>62</v>
      </c>
      <c r="T908" s="2" t="s">
        <v>62</v>
      </c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2" t="s">
        <v>53</v>
      </c>
      <c r="AS908" s="2" t="s">
        <v>53</v>
      </c>
      <c r="AT908" s="3"/>
      <c r="AU908" s="2" t="s">
        <v>1428</v>
      </c>
      <c r="AV908" s="3">
        <v>825</v>
      </c>
    </row>
    <row r="909" spans="1:48" ht="30" customHeight="1" x14ac:dyDescent="0.3">
      <c r="A909" s="14" t="s">
        <v>1429</v>
      </c>
      <c r="B909" s="14" t="s">
        <v>1430</v>
      </c>
      <c r="C909" s="14" t="s">
        <v>462</v>
      </c>
      <c r="D909" s="15">
        <v>12</v>
      </c>
      <c r="E909" s="16"/>
      <c r="F909" s="16">
        <f t="shared" si="150"/>
        <v>0</v>
      </c>
      <c r="G909" s="16"/>
      <c r="H909" s="16">
        <f t="shared" si="151"/>
        <v>0</v>
      </c>
      <c r="I909" s="16"/>
      <c r="J909" s="16">
        <f t="shared" si="152"/>
        <v>0</v>
      </c>
      <c r="K909" s="16">
        <f t="shared" si="153"/>
        <v>0</v>
      </c>
      <c r="L909" s="16">
        <f t="shared" si="154"/>
        <v>0</v>
      </c>
      <c r="M909" s="14"/>
      <c r="N909" s="2" t="s">
        <v>1431</v>
      </c>
      <c r="O909" s="2" t="s">
        <v>53</v>
      </c>
      <c r="P909" s="2" t="s">
        <v>53</v>
      </c>
      <c r="Q909" s="2" t="s">
        <v>1358</v>
      </c>
      <c r="R909" s="2" t="s">
        <v>61</v>
      </c>
      <c r="S909" s="2" t="s">
        <v>62</v>
      </c>
      <c r="T909" s="2" t="s">
        <v>62</v>
      </c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2" t="s">
        <v>53</v>
      </c>
      <c r="AS909" s="2" t="s">
        <v>53</v>
      </c>
      <c r="AT909" s="3"/>
      <c r="AU909" s="2" t="s">
        <v>1432</v>
      </c>
      <c r="AV909" s="3">
        <v>826</v>
      </c>
    </row>
    <row r="910" spans="1:48" ht="30" customHeight="1" x14ac:dyDescent="0.3">
      <c r="A910" s="14" t="s">
        <v>1433</v>
      </c>
      <c r="B910" s="14" t="s">
        <v>1434</v>
      </c>
      <c r="C910" s="14" t="s">
        <v>462</v>
      </c>
      <c r="D910" s="15">
        <v>4</v>
      </c>
      <c r="E910" s="16"/>
      <c r="F910" s="16">
        <f t="shared" si="150"/>
        <v>0</v>
      </c>
      <c r="G910" s="16"/>
      <c r="H910" s="16">
        <f t="shared" si="151"/>
        <v>0</v>
      </c>
      <c r="I910" s="16"/>
      <c r="J910" s="16">
        <f t="shared" si="152"/>
        <v>0</v>
      </c>
      <c r="K910" s="16">
        <f t="shared" si="153"/>
        <v>0</v>
      </c>
      <c r="L910" s="16">
        <f t="shared" si="154"/>
        <v>0</v>
      </c>
      <c r="M910" s="14"/>
      <c r="N910" s="2" t="s">
        <v>1435</v>
      </c>
      <c r="O910" s="2" t="s">
        <v>53</v>
      </c>
      <c r="P910" s="2" t="s">
        <v>53</v>
      </c>
      <c r="Q910" s="2" t="s">
        <v>1358</v>
      </c>
      <c r="R910" s="2" t="s">
        <v>61</v>
      </c>
      <c r="S910" s="2" t="s">
        <v>62</v>
      </c>
      <c r="T910" s="2" t="s">
        <v>62</v>
      </c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2" t="s">
        <v>53</v>
      </c>
      <c r="AS910" s="2" t="s">
        <v>53</v>
      </c>
      <c r="AT910" s="3"/>
      <c r="AU910" s="2" t="s">
        <v>1436</v>
      </c>
      <c r="AV910" s="3">
        <v>828</v>
      </c>
    </row>
    <row r="911" spans="1:48" ht="30" customHeight="1" x14ac:dyDescent="0.3">
      <c r="A911" s="14" t="s">
        <v>1433</v>
      </c>
      <c r="B911" s="14" t="s">
        <v>1437</v>
      </c>
      <c r="C911" s="14" t="s">
        <v>462</v>
      </c>
      <c r="D911" s="15">
        <v>1</v>
      </c>
      <c r="E911" s="16"/>
      <c r="F911" s="16">
        <f t="shared" si="150"/>
        <v>0</v>
      </c>
      <c r="G911" s="16"/>
      <c r="H911" s="16">
        <f t="shared" si="151"/>
        <v>0</v>
      </c>
      <c r="I911" s="16"/>
      <c r="J911" s="16">
        <f t="shared" si="152"/>
        <v>0</v>
      </c>
      <c r="K911" s="16">
        <f t="shared" si="153"/>
        <v>0</v>
      </c>
      <c r="L911" s="16">
        <f t="shared" si="154"/>
        <v>0</v>
      </c>
      <c r="M911" s="14"/>
      <c r="N911" s="2" t="s">
        <v>1438</v>
      </c>
      <c r="O911" s="2" t="s">
        <v>53</v>
      </c>
      <c r="P911" s="2" t="s">
        <v>53</v>
      </c>
      <c r="Q911" s="2" t="s">
        <v>1358</v>
      </c>
      <c r="R911" s="2" t="s">
        <v>61</v>
      </c>
      <c r="S911" s="2" t="s">
        <v>62</v>
      </c>
      <c r="T911" s="2" t="s">
        <v>62</v>
      </c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2" t="s">
        <v>53</v>
      </c>
      <c r="AS911" s="2" t="s">
        <v>53</v>
      </c>
      <c r="AT911" s="3"/>
      <c r="AU911" s="2" t="s">
        <v>1439</v>
      </c>
      <c r="AV911" s="3">
        <v>829</v>
      </c>
    </row>
    <row r="912" spans="1:48" ht="30" customHeight="1" x14ac:dyDescent="0.3">
      <c r="A912" s="14" t="s">
        <v>1433</v>
      </c>
      <c r="B912" s="14" t="s">
        <v>1440</v>
      </c>
      <c r="C912" s="14" t="s">
        <v>462</v>
      </c>
      <c r="D912" s="15">
        <v>2</v>
      </c>
      <c r="E912" s="16"/>
      <c r="F912" s="16">
        <f t="shared" si="150"/>
        <v>0</v>
      </c>
      <c r="G912" s="16"/>
      <c r="H912" s="16">
        <f t="shared" si="151"/>
        <v>0</v>
      </c>
      <c r="I912" s="16"/>
      <c r="J912" s="16">
        <f t="shared" si="152"/>
        <v>0</v>
      </c>
      <c r="K912" s="16">
        <f t="shared" si="153"/>
        <v>0</v>
      </c>
      <c r="L912" s="16">
        <f t="shared" si="154"/>
        <v>0</v>
      </c>
      <c r="M912" s="14"/>
      <c r="N912" s="2" t="s">
        <v>1441</v>
      </c>
      <c r="O912" s="2" t="s">
        <v>53</v>
      </c>
      <c r="P912" s="2" t="s">
        <v>53</v>
      </c>
      <c r="Q912" s="2" t="s">
        <v>1358</v>
      </c>
      <c r="R912" s="2" t="s">
        <v>61</v>
      </c>
      <c r="S912" s="2" t="s">
        <v>62</v>
      </c>
      <c r="T912" s="2" t="s">
        <v>62</v>
      </c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2" t="s">
        <v>53</v>
      </c>
      <c r="AS912" s="2" t="s">
        <v>53</v>
      </c>
      <c r="AT912" s="3"/>
      <c r="AU912" s="2" t="s">
        <v>1442</v>
      </c>
      <c r="AV912" s="3">
        <v>830</v>
      </c>
    </row>
    <row r="913" spans="1:17" ht="30" customHeight="1" x14ac:dyDescent="0.3">
      <c r="A913" s="15"/>
      <c r="B913" s="15"/>
      <c r="C913" s="15"/>
      <c r="D913" s="15"/>
      <c r="E913" s="16"/>
      <c r="F913" s="16"/>
      <c r="G913" s="16"/>
      <c r="H913" s="16"/>
      <c r="I913" s="16"/>
      <c r="J913" s="16"/>
      <c r="K913" s="16"/>
      <c r="L913" s="16"/>
      <c r="M913" s="15"/>
      <c r="Q913" s="1" t="s">
        <v>1358</v>
      </c>
    </row>
    <row r="914" spans="1:17" ht="30" customHeight="1" x14ac:dyDescent="0.3">
      <c r="A914" s="15"/>
      <c r="B914" s="15"/>
      <c r="C914" s="15"/>
      <c r="D914" s="15"/>
      <c r="E914" s="16"/>
      <c r="F914" s="16"/>
      <c r="G914" s="16"/>
      <c r="H914" s="16"/>
      <c r="I914" s="16"/>
      <c r="J914" s="16"/>
      <c r="K914" s="16"/>
      <c r="L914" s="16"/>
      <c r="M914" s="15"/>
      <c r="Q914" s="1" t="s">
        <v>1358</v>
      </c>
    </row>
    <row r="915" spans="1:17" ht="30" customHeight="1" x14ac:dyDescent="0.3">
      <c r="A915" s="15"/>
      <c r="B915" s="15"/>
      <c r="C915" s="15"/>
      <c r="D915" s="15"/>
      <c r="E915" s="16"/>
      <c r="F915" s="16"/>
      <c r="G915" s="16"/>
      <c r="H915" s="16"/>
      <c r="I915" s="16"/>
      <c r="J915" s="16"/>
      <c r="K915" s="16"/>
      <c r="L915" s="16"/>
      <c r="M915" s="15"/>
      <c r="Q915" s="1" t="s">
        <v>1358</v>
      </c>
    </row>
    <row r="916" spans="1:17" ht="30" customHeight="1" x14ac:dyDescent="0.3">
      <c r="A916" s="15"/>
      <c r="B916" s="15"/>
      <c r="C916" s="15"/>
      <c r="D916" s="15"/>
      <c r="E916" s="16"/>
      <c r="F916" s="16"/>
      <c r="G916" s="16"/>
      <c r="H916" s="16"/>
      <c r="I916" s="16"/>
      <c r="J916" s="16"/>
      <c r="K916" s="16"/>
      <c r="L916" s="16"/>
      <c r="M916" s="15"/>
      <c r="Q916" s="1" t="s">
        <v>1358</v>
      </c>
    </row>
    <row r="917" spans="1:17" ht="30" customHeight="1" x14ac:dyDescent="0.3">
      <c r="A917" s="15"/>
      <c r="B917" s="15"/>
      <c r="C917" s="15"/>
      <c r="D917" s="15"/>
      <c r="E917" s="16"/>
      <c r="F917" s="16"/>
      <c r="G917" s="16"/>
      <c r="H917" s="16"/>
      <c r="I917" s="16"/>
      <c r="J917" s="16"/>
      <c r="K917" s="16"/>
      <c r="L917" s="16"/>
      <c r="M917" s="15"/>
      <c r="Q917" s="1" t="s">
        <v>1358</v>
      </c>
    </row>
    <row r="918" spans="1:17" ht="30" customHeight="1" x14ac:dyDescent="0.3">
      <c r="A918" s="15"/>
      <c r="B918" s="15"/>
      <c r="C918" s="15"/>
      <c r="D918" s="15"/>
      <c r="E918" s="16"/>
      <c r="F918" s="16"/>
      <c r="G918" s="16"/>
      <c r="H918" s="16"/>
      <c r="I918" s="16"/>
      <c r="J918" s="16"/>
      <c r="K918" s="16"/>
      <c r="L918" s="16"/>
      <c r="M918" s="15"/>
      <c r="Q918" s="1" t="s">
        <v>1358</v>
      </c>
    </row>
    <row r="919" spans="1:17" ht="30" customHeight="1" x14ac:dyDescent="0.3">
      <c r="A919" s="15"/>
      <c r="B919" s="15"/>
      <c r="C919" s="15"/>
      <c r="D919" s="15"/>
      <c r="E919" s="16"/>
      <c r="F919" s="16"/>
      <c r="G919" s="16"/>
      <c r="H919" s="16"/>
      <c r="I919" s="16"/>
      <c r="J919" s="16"/>
      <c r="K919" s="16"/>
      <c r="L919" s="16"/>
      <c r="M919" s="15"/>
      <c r="Q919" s="1" t="s">
        <v>1358</v>
      </c>
    </row>
    <row r="920" spans="1:17" ht="30" customHeight="1" x14ac:dyDescent="0.3">
      <c r="A920" s="15"/>
      <c r="B920" s="15"/>
      <c r="C920" s="15"/>
      <c r="D920" s="15"/>
      <c r="E920" s="16"/>
      <c r="F920" s="16"/>
      <c r="G920" s="16"/>
      <c r="H920" s="16"/>
      <c r="I920" s="16"/>
      <c r="J920" s="16"/>
      <c r="K920" s="16"/>
      <c r="L920" s="16"/>
      <c r="M920" s="15"/>
      <c r="Q920" s="1" t="s">
        <v>1358</v>
      </c>
    </row>
    <row r="921" spans="1:17" ht="30" customHeight="1" x14ac:dyDescent="0.3">
      <c r="A921" s="15"/>
      <c r="B921" s="15"/>
      <c r="C921" s="15"/>
      <c r="D921" s="15"/>
      <c r="E921" s="16"/>
      <c r="F921" s="16"/>
      <c r="G921" s="16"/>
      <c r="H921" s="16"/>
      <c r="I921" s="16"/>
      <c r="J921" s="16"/>
      <c r="K921" s="16"/>
      <c r="L921" s="16"/>
      <c r="M921" s="15"/>
      <c r="Q921" s="1" t="s">
        <v>1358</v>
      </c>
    </row>
    <row r="922" spans="1:17" ht="30" customHeight="1" x14ac:dyDescent="0.3">
      <c r="A922" s="15"/>
      <c r="B922" s="15"/>
      <c r="C922" s="15"/>
      <c r="D922" s="15"/>
      <c r="E922" s="16"/>
      <c r="F922" s="16"/>
      <c r="G922" s="16"/>
      <c r="H922" s="16"/>
      <c r="I922" s="16"/>
      <c r="J922" s="16"/>
      <c r="K922" s="16"/>
      <c r="L922" s="16"/>
      <c r="M922" s="15"/>
      <c r="Q922" s="1" t="s">
        <v>1358</v>
      </c>
    </row>
    <row r="923" spans="1:17" ht="30" customHeight="1" x14ac:dyDescent="0.3">
      <c r="A923" s="15"/>
      <c r="B923" s="15"/>
      <c r="C923" s="15"/>
      <c r="D923" s="15"/>
      <c r="E923" s="16"/>
      <c r="F923" s="16"/>
      <c r="G923" s="16"/>
      <c r="H923" s="16"/>
      <c r="I923" s="16"/>
      <c r="J923" s="16"/>
      <c r="K923" s="16"/>
      <c r="L923" s="16"/>
      <c r="M923" s="15"/>
      <c r="Q923" s="1" t="s">
        <v>1358</v>
      </c>
    </row>
    <row r="924" spans="1:17" ht="30" customHeight="1" x14ac:dyDescent="0.3">
      <c r="A924" s="15"/>
      <c r="B924" s="15"/>
      <c r="C924" s="15"/>
      <c r="D924" s="15"/>
      <c r="E924" s="16"/>
      <c r="F924" s="16"/>
      <c r="G924" s="16"/>
      <c r="H924" s="16"/>
      <c r="I924" s="16"/>
      <c r="J924" s="16"/>
      <c r="K924" s="16"/>
      <c r="L924" s="16"/>
      <c r="M924" s="15"/>
      <c r="Q924" s="1" t="s">
        <v>1358</v>
      </c>
    </row>
    <row r="925" spans="1:17" ht="30" customHeight="1" x14ac:dyDescent="0.3">
      <c r="A925" s="15"/>
      <c r="B925" s="15"/>
      <c r="C925" s="15"/>
      <c r="D925" s="15"/>
      <c r="E925" s="16"/>
      <c r="F925" s="16"/>
      <c r="G925" s="16"/>
      <c r="H925" s="16"/>
      <c r="I925" s="16"/>
      <c r="J925" s="16"/>
      <c r="K925" s="16"/>
      <c r="L925" s="16"/>
      <c r="M925" s="15"/>
      <c r="Q925" s="1" t="s">
        <v>1358</v>
      </c>
    </row>
    <row r="926" spans="1:17" ht="30" customHeight="1" x14ac:dyDescent="0.3">
      <c r="A926" s="15"/>
      <c r="B926" s="15"/>
      <c r="C926" s="15"/>
      <c r="D926" s="15"/>
      <c r="E926" s="16"/>
      <c r="F926" s="16"/>
      <c r="G926" s="16"/>
      <c r="H926" s="16"/>
      <c r="I926" s="16"/>
      <c r="J926" s="16"/>
      <c r="K926" s="16"/>
      <c r="L926" s="16"/>
      <c r="M926" s="15"/>
      <c r="Q926" s="1" t="s">
        <v>1358</v>
      </c>
    </row>
    <row r="927" spans="1:17" ht="30" customHeight="1" x14ac:dyDescent="0.3">
      <c r="A927" s="15"/>
      <c r="B927" s="15"/>
      <c r="C927" s="15"/>
      <c r="D927" s="15"/>
      <c r="E927" s="16"/>
      <c r="F927" s="16"/>
      <c r="G927" s="16"/>
      <c r="H927" s="16"/>
      <c r="I927" s="16"/>
      <c r="J927" s="16"/>
      <c r="K927" s="16"/>
      <c r="L927" s="16"/>
      <c r="M927" s="15"/>
      <c r="Q927" s="1" t="s">
        <v>1358</v>
      </c>
    </row>
    <row r="928" spans="1:17" ht="30" customHeight="1" x14ac:dyDescent="0.3">
      <c r="A928" s="15"/>
      <c r="B928" s="15"/>
      <c r="C928" s="15"/>
      <c r="D928" s="15"/>
      <c r="E928" s="16"/>
      <c r="F928" s="16"/>
      <c r="G928" s="16"/>
      <c r="H928" s="16"/>
      <c r="I928" s="16"/>
      <c r="J928" s="16"/>
      <c r="K928" s="16"/>
      <c r="L928" s="16"/>
      <c r="M928" s="15"/>
      <c r="Q928" s="1" t="s">
        <v>1358</v>
      </c>
    </row>
    <row r="929" spans="1:48" ht="30" customHeight="1" x14ac:dyDescent="0.3">
      <c r="A929" s="14" t="s">
        <v>80</v>
      </c>
      <c r="B929" s="15"/>
      <c r="C929" s="15"/>
      <c r="D929" s="15"/>
      <c r="E929" s="16"/>
      <c r="F929" s="16">
        <f>SUMIF(Q887:Q928,"0105",F887:F928)</f>
        <v>0</v>
      </c>
      <c r="G929" s="16"/>
      <c r="H929" s="16">
        <f>SUMIF(Q887:Q928,"0105",H887:H928)</f>
        <v>0</v>
      </c>
      <c r="I929" s="16"/>
      <c r="J929" s="16">
        <f>SUMIF(Q887:Q928,"0105",J887:J928)</f>
        <v>0</v>
      </c>
      <c r="K929" s="16"/>
      <c r="L929" s="16">
        <f>SUMIF(Q887:Q928,"0105",L887:L928)</f>
        <v>0</v>
      </c>
      <c r="M929" s="15"/>
      <c r="N929" t="s">
        <v>81</v>
      </c>
    </row>
    <row r="930" spans="1:48" ht="30" customHeight="1" x14ac:dyDescent="0.3">
      <c r="A930" s="14" t="s">
        <v>1443</v>
      </c>
      <c r="B930" s="14" t="s">
        <v>53</v>
      </c>
      <c r="C930" s="15"/>
      <c r="D930" s="15"/>
      <c r="E930" s="16"/>
      <c r="F930" s="16"/>
      <c r="G930" s="16"/>
      <c r="H930" s="16"/>
      <c r="I930" s="16"/>
      <c r="J930" s="16"/>
      <c r="K930" s="16"/>
      <c r="L930" s="16"/>
      <c r="M930" s="15"/>
      <c r="N930" s="3"/>
      <c r="O930" s="3"/>
      <c r="P930" s="3"/>
      <c r="Q930" s="2" t="s">
        <v>1444</v>
      </c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</row>
    <row r="931" spans="1:48" ht="30" customHeight="1" x14ac:dyDescent="0.3">
      <c r="A931" s="14" t="s">
        <v>1446</v>
      </c>
      <c r="B931" s="14" t="s">
        <v>1447</v>
      </c>
      <c r="C931" s="14" t="s">
        <v>1448</v>
      </c>
      <c r="D931" s="15">
        <v>428</v>
      </c>
      <c r="E931" s="16"/>
      <c r="F931" s="16">
        <f>TRUNC(E931*D931, 0)</f>
        <v>0</v>
      </c>
      <c r="G931" s="16"/>
      <c r="H931" s="16">
        <f>TRUNC(G931*D931, 0)</f>
        <v>0</v>
      </c>
      <c r="I931" s="16"/>
      <c r="J931" s="16">
        <f>TRUNC(I931*D931, 0)</f>
        <v>0</v>
      </c>
      <c r="K931" s="16">
        <f>TRUNC(E931+G931+I931, 0)</f>
        <v>0</v>
      </c>
      <c r="L931" s="16">
        <f>TRUNC(F931+H931+J931, 0)</f>
        <v>0</v>
      </c>
      <c r="M931" s="14"/>
      <c r="N931" s="2" t="s">
        <v>1449</v>
      </c>
      <c r="O931" s="2" t="s">
        <v>53</v>
      </c>
      <c r="P931" s="2" t="s">
        <v>53</v>
      </c>
      <c r="Q931" s="2" t="s">
        <v>1444</v>
      </c>
      <c r="R931" s="2" t="s">
        <v>62</v>
      </c>
      <c r="S931" s="2" t="s">
        <v>62</v>
      </c>
      <c r="T931" s="2" t="s">
        <v>61</v>
      </c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2" t="s">
        <v>53</v>
      </c>
      <c r="AS931" s="2" t="s">
        <v>53</v>
      </c>
      <c r="AT931" s="3"/>
      <c r="AU931" s="2" t="s">
        <v>1450</v>
      </c>
      <c r="AV931" s="3">
        <v>793</v>
      </c>
    </row>
    <row r="932" spans="1:48" ht="30" customHeight="1" x14ac:dyDescent="0.3">
      <c r="A932" s="14" t="s">
        <v>1451</v>
      </c>
      <c r="B932" s="14" t="s">
        <v>1452</v>
      </c>
      <c r="C932" s="14" t="s">
        <v>1448</v>
      </c>
      <c r="D932" s="15">
        <v>428</v>
      </c>
      <c r="E932" s="16"/>
      <c r="F932" s="16">
        <f>TRUNC(E932*D932, 0)</f>
        <v>0</v>
      </c>
      <c r="G932" s="16"/>
      <c r="H932" s="16">
        <f>TRUNC(G932*D932, 0)</f>
        <v>0</v>
      </c>
      <c r="I932" s="16"/>
      <c r="J932" s="16">
        <f>TRUNC(I932*D932, 0)</f>
        <v>0</v>
      </c>
      <c r="K932" s="16">
        <f>TRUNC(E932+G932+I932, 0)</f>
        <v>0</v>
      </c>
      <c r="L932" s="16">
        <f>TRUNC(F932+H932+J932, 0)</f>
        <v>0</v>
      </c>
      <c r="M932" s="14"/>
      <c r="N932" s="2" t="s">
        <v>1453</v>
      </c>
      <c r="O932" s="2" t="s">
        <v>53</v>
      </c>
      <c r="P932" s="2" t="s">
        <v>53</v>
      </c>
      <c r="Q932" s="2" t="s">
        <v>1444</v>
      </c>
      <c r="R932" s="2" t="s">
        <v>62</v>
      </c>
      <c r="S932" s="2" t="s">
        <v>62</v>
      </c>
      <c r="T932" s="2" t="s">
        <v>61</v>
      </c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2" t="s">
        <v>53</v>
      </c>
      <c r="AS932" s="2" t="s">
        <v>53</v>
      </c>
      <c r="AT932" s="3"/>
      <c r="AU932" s="2" t="s">
        <v>1454</v>
      </c>
      <c r="AV932" s="3">
        <v>794</v>
      </c>
    </row>
    <row r="933" spans="1:48" ht="30" customHeight="1" x14ac:dyDescent="0.3">
      <c r="A933" s="15"/>
      <c r="B933" s="15"/>
      <c r="C933" s="15"/>
      <c r="D933" s="15"/>
      <c r="E933" s="16"/>
      <c r="F933" s="16"/>
      <c r="G933" s="16"/>
      <c r="H933" s="16"/>
      <c r="I933" s="16"/>
      <c r="J933" s="16"/>
      <c r="K933" s="16"/>
      <c r="L933" s="16"/>
      <c r="M933" s="15"/>
      <c r="Q933" s="1" t="s">
        <v>1444</v>
      </c>
    </row>
    <row r="934" spans="1:48" ht="30" customHeight="1" x14ac:dyDescent="0.3">
      <c r="A934" s="15"/>
      <c r="B934" s="15"/>
      <c r="C934" s="15"/>
      <c r="D934" s="15"/>
      <c r="E934" s="16"/>
      <c r="F934" s="16"/>
      <c r="G934" s="16"/>
      <c r="H934" s="16"/>
      <c r="I934" s="16"/>
      <c r="J934" s="16"/>
      <c r="K934" s="16"/>
      <c r="L934" s="16"/>
      <c r="M934" s="15"/>
      <c r="Q934" s="1" t="s">
        <v>1444</v>
      </c>
    </row>
    <row r="935" spans="1:48" ht="30" customHeight="1" x14ac:dyDescent="0.3">
      <c r="A935" s="15"/>
      <c r="B935" s="15"/>
      <c r="C935" s="15"/>
      <c r="D935" s="15"/>
      <c r="E935" s="16"/>
      <c r="F935" s="16"/>
      <c r="G935" s="16"/>
      <c r="H935" s="16"/>
      <c r="I935" s="16"/>
      <c r="J935" s="16"/>
      <c r="K935" s="16"/>
      <c r="L935" s="16"/>
      <c r="M935" s="15"/>
      <c r="Q935" s="1" t="s">
        <v>1444</v>
      </c>
    </row>
    <row r="936" spans="1:48" ht="30" customHeight="1" x14ac:dyDescent="0.3">
      <c r="A936" s="15"/>
      <c r="B936" s="15"/>
      <c r="C936" s="15"/>
      <c r="D936" s="15"/>
      <c r="E936" s="16"/>
      <c r="F936" s="16"/>
      <c r="G936" s="16"/>
      <c r="H936" s="16"/>
      <c r="I936" s="16"/>
      <c r="J936" s="16"/>
      <c r="K936" s="16"/>
      <c r="L936" s="16"/>
      <c r="M936" s="15"/>
      <c r="Q936" s="1" t="s">
        <v>1444</v>
      </c>
    </row>
    <row r="937" spans="1:48" ht="30" customHeight="1" x14ac:dyDescent="0.3">
      <c r="A937" s="15"/>
      <c r="B937" s="15"/>
      <c r="C937" s="15"/>
      <c r="D937" s="15"/>
      <c r="E937" s="16"/>
      <c r="F937" s="16"/>
      <c r="G937" s="16"/>
      <c r="H937" s="16"/>
      <c r="I937" s="16"/>
      <c r="J937" s="16"/>
      <c r="K937" s="16"/>
      <c r="L937" s="16"/>
      <c r="M937" s="15"/>
      <c r="Q937" s="1" t="s">
        <v>1444</v>
      </c>
    </row>
    <row r="938" spans="1:48" ht="30" customHeight="1" x14ac:dyDescent="0.3">
      <c r="A938" s="15"/>
      <c r="B938" s="15"/>
      <c r="C938" s="15"/>
      <c r="D938" s="15"/>
      <c r="E938" s="16"/>
      <c r="F938" s="16"/>
      <c r="G938" s="16"/>
      <c r="H938" s="16"/>
      <c r="I938" s="16"/>
      <c r="J938" s="16"/>
      <c r="K938" s="16"/>
      <c r="L938" s="16"/>
      <c r="M938" s="15"/>
      <c r="Q938" s="1" t="s">
        <v>1444</v>
      </c>
    </row>
    <row r="939" spans="1:48" ht="30" customHeight="1" x14ac:dyDescent="0.3">
      <c r="A939" s="15"/>
      <c r="B939" s="15"/>
      <c r="C939" s="15"/>
      <c r="D939" s="15"/>
      <c r="E939" s="16"/>
      <c r="F939" s="16"/>
      <c r="G939" s="16"/>
      <c r="H939" s="16"/>
      <c r="I939" s="16"/>
      <c r="J939" s="16"/>
      <c r="K939" s="16"/>
      <c r="L939" s="16"/>
      <c r="M939" s="15"/>
      <c r="Q939" s="1" t="s">
        <v>1444</v>
      </c>
    </row>
    <row r="940" spans="1:48" ht="30" customHeight="1" x14ac:dyDescent="0.3">
      <c r="A940" s="15"/>
      <c r="B940" s="15"/>
      <c r="C940" s="15"/>
      <c r="D940" s="15"/>
      <c r="E940" s="16"/>
      <c r="F940" s="16"/>
      <c r="G940" s="16"/>
      <c r="H940" s="16"/>
      <c r="I940" s="16"/>
      <c r="J940" s="16"/>
      <c r="K940" s="16"/>
      <c r="L940" s="16"/>
      <c r="M940" s="15"/>
      <c r="Q940" s="1" t="s">
        <v>1444</v>
      </c>
    </row>
    <row r="941" spans="1:48" ht="30" customHeight="1" x14ac:dyDescent="0.3">
      <c r="A941" s="15"/>
      <c r="B941" s="15"/>
      <c r="C941" s="15"/>
      <c r="D941" s="15"/>
      <c r="E941" s="16"/>
      <c r="F941" s="16"/>
      <c r="G941" s="16"/>
      <c r="H941" s="16"/>
      <c r="I941" s="16"/>
      <c r="J941" s="16"/>
      <c r="K941" s="16"/>
      <c r="L941" s="16"/>
      <c r="M941" s="15"/>
      <c r="Q941" s="1" t="s">
        <v>1444</v>
      </c>
    </row>
    <row r="942" spans="1:48" ht="30" customHeight="1" x14ac:dyDescent="0.3">
      <c r="A942" s="15"/>
      <c r="B942" s="15"/>
      <c r="C942" s="15"/>
      <c r="D942" s="15"/>
      <c r="E942" s="16"/>
      <c r="F942" s="16"/>
      <c r="G942" s="16"/>
      <c r="H942" s="16"/>
      <c r="I942" s="16"/>
      <c r="J942" s="16"/>
      <c r="K942" s="16"/>
      <c r="L942" s="16"/>
      <c r="M942" s="15"/>
      <c r="Q942" s="1" t="s">
        <v>1444</v>
      </c>
    </row>
    <row r="943" spans="1:48" ht="30" customHeight="1" x14ac:dyDescent="0.3">
      <c r="A943" s="15"/>
      <c r="B943" s="15"/>
      <c r="C943" s="15"/>
      <c r="D943" s="15"/>
      <c r="E943" s="16"/>
      <c r="F943" s="16"/>
      <c r="G943" s="16"/>
      <c r="H943" s="16"/>
      <c r="I943" s="16"/>
      <c r="J943" s="16"/>
      <c r="K943" s="16"/>
      <c r="L943" s="16"/>
      <c r="M943" s="15"/>
      <c r="Q943" s="1" t="s">
        <v>1444</v>
      </c>
    </row>
    <row r="944" spans="1:48" ht="30" customHeight="1" x14ac:dyDescent="0.3">
      <c r="A944" s="15"/>
      <c r="B944" s="15"/>
      <c r="C944" s="15"/>
      <c r="D944" s="15"/>
      <c r="E944" s="16"/>
      <c r="F944" s="16"/>
      <c r="G944" s="16"/>
      <c r="H944" s="16"/>
      <c r="I944" s="16"/>
      <c r="J944" s="16"/>
      <c r="K944" s="16"/>
      <c r="L944" s="16"/>
      <c r="M944" s="15"/>
      <c r="Q944" s="1" t="s">
        <v>1444</v>
      </c>
    </row>
    <row r="945" spans="1:17" ht="30" customHeight="1" x14ac:dyDescent="0.3">
      <c r="A945" s="15"/>
      <c r="B945" s="15"/>
      <c r="C945" s="15"/>
      <c r="D945" s="15"/>
      <c r="E945" s="16"/>
      <c r="F945" s="16"/>
      <c r="G945" s="16"/>
      <c r="H945" s="16"/>
      <c r="I945" s="16"/>
      <c r="J945" s="16"/>
      <c r="K945" s="16"/>
      <c r="L945" s="16"/>
      <c r="M945" s="15"/>
      <c r="Q945" s="1" t="s">
        <v>1444</v>
      </c>
    </row>
    <row r="946" spans="1:17" ht="30" customHeight="1" x14ac:dyDescent="0.3">
      <c r="A946" s="15"/>
      <c r="B946" s="15"/>
      <c r="C946" s="15"/>
      <c r="D946" s="15"/>
      <c r="E946" s="16"/>
      <c r="F946" s="16"/>
      <c r="G946" s="16"/>
      <c r="H946" s="16"/>
      <c r="I946" s="16"/>
      <c r="J946" s="16"/>
      <c r="K946" s="16"/>
      <c r="L946" s="16"/>
      <c r="M946" s="15"/>
      <c r="Q946" s="1" t="s">
        <v>1444</v>
      </c>
    </row>
    <row r="947" spans="1:17" ht="30" customHeight="1" x14ac:dyDescent="0.3">
      <c r="A947" s="15"/>
      <c r="B947" s="15"/>
      <c r="C947" s="15"/>
      <c r="D947" s="15"/>
      <c r="E947" s="16"/>
      <c r="F947" s="16"/>
      <c r="G947" s="16"/>
      <c r="H947" s="16"/>
      <c r="I947" s="16"/>
      <c r="J947" s="16"/>
      <c r="K947" s="16"/>
      <c r="L947" s="16"/>
      <c r="M947" s="15"/>
      <c r="Q947" s="1" t="s">
        <v>1444</v>
      </c>
    </row>
    <row r="948" spans="1:17" ht="30" customHeight="1" x14ac:dyDescent="0.3">
      <c r="A948" s="15"/>
      <c r="B948" s="15"/>
      <c r="C948" s="15"/>
      <c r="D948" s="15"/>
      <c r="E948" s="16"/>
      <c r="F948" s="16"/>
      <c r="G948" s="16"/>
      <c r="H948" s="16"/>
      <c r="I948" s="16"/>
      <c r="J948" s="16"/>
      <c r="K948" s="16"/>
      <c r="L948" s="16"/>
      <c r="M948" s="15"/>
      <c r="Q948" s="1" t="s">
        <v>1444</v>
      </c>
    </row>
    <row r="949" spans="1:17" ht="30" customHeight="1" x14ac:dyDescent="0.3">
      <c r="A949" s="15"/>
      <c r="B949" s="15"/>
      <c r="C949" s="15"/>
      <c r="D949" s="15"/>
      <c r="E949" s="16"/>
      <c r="F949" s="16"/>
      <c r="G949" s="16"/>
      <c r="H949" s="16"/>
      <c r="I949" s="16"/>
      <c r="J949" s="16"/>
      <c r="K949" s="16"/>
      <c r="L949" s="16"/>
      <c r="M949" s="15"/>
      <c r="Q949" s="1" t="s">
        <v>1444</v>
      </c>
    </row>
    <row r="950" spans="1:17" ht="30" customHeight="1" x14ac:dyDescent="0.3">
      <c r="A950" s="15"/>
      <c r="B950" s="15"/>
      <c r="C950" s="15"/>
      <c r="D950" s="15"/>
      <c r="E950" s="16"/>
      <c r="F950" s="16"/>
      <c r="G950" s="16"/>
      <c r="H950" s="16"/>
      <c r="I950" s="16"/>
      <c r="J950" s="16"/>
      <c r="K950" s="16"/>
      <c r="L950" s="16"/>
      <c r="M950" s="15"/>
      <c r="Q950" s="1" t="s">
        <v>1444</v>
      </c>
    </row>
    <row r="951" spans="1:17" ht="30" customHeight="1" x14ac:dyDescent="0.3">
      <c r="A951" s="14" t="s">
        <v>80</v>
      </c>
      <c r="B951" s="15"/>
      <c r="C951" s="15"/>
      <c r="D951" s="15"/>
      <c r="E951" s="16"/>
      <c r="F951" s="16">
        <f>SUMIF(Q931:Q950,"0106",F931:F950)</f>
        <v>0</v>
      </c>
      <c r="G951" s="16"/>
      <c r="H951" s="16">
        <f>SUMIF(Q931:Q950,"0106",H931:H950)</f>
        <v>0</v>
      </c>
      <c r="I951" s="16"/>
      <c r="J951" s="16">
        <f>SUMIF(Q931:Q950,"0106",J931:J950)</f>
        <v>0</v>
      </c>
      <c r="K951" s="16"/>
      <c r="L951" s="16">
        <f>SUMIF(Q931:Q950,"0106",L931:L950)</f>
        <v>0</v>
      </c>
      <c r="M951" s="15"/>
      <c r="N951" t="s">
        <v>81</v>
      </c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8" manualBreakCount="28">
    <brk id="26" max="16383" man="1"/>
    <brk id="48" max="16383" man="1"/>
    <brk id="92" max="16383" man="1"/>
    <brk id="202" max="16383" man="1"/>
    <brk id="246" max="16383" man="1"/>
    <brk id="268" max="16383" man="1"/>
    <brk id="290" max="16383" man="1"/>
    <brk id="312" max="16383" man="1"/>
    <brk id="335" max="16383" man="1"/>
    <brk id="379" max="16383" man="1"/>
    <brk id="401" max="16383" man="1"/>
    <brk id="423" max="16383" man="1"/>
    <brk id="445" max="16383" man="1"/>
    <brk id="467" max="16383" man="1"/>
    <brk id="489" max="16383" man="1"/>
    <brk id="555" max="16383" man="1"/>
    <brk id="599" max="16383" man="1"/>
    <brk id="665" max="16383" man="1"/>
    <brk id="709" max="16383" man="1"/>
    <brk id="753" max="16383" man="1"/>
    <brk id="775" max="16383" man="1"/>
    <brk id="797" max="16383" man="1"/>
    <brk id="819" max="16383" man="1"/>
    <brk id="841" max="16383" man="1"/>
    <brk id="863" max="16383" man="1"/>
    <brk id="885" max="16383" man="1"/>
    <brk id="929" max="16383" man="1"/>
    <brk id="9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jong min kwon</cp:lastModifiedBy>
  <dcterms:created xsi:type="dcterms:W3CDTF">2026-07-03T09:10:45Z</dcterms:created>
  <dcterms:modified xsi:type="dcterms:W3CDTF">2026-07-15T08:39:31Z</dcterms:modified>
</cp:coreProperties>
</file>