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project\01_공사\2026학년도\04_밀레니엄관 지하1층 환경개선\02_공고\03_소방\"/>
    </mc:Choice>
  </mc:AlternateContent>
  <xr:revisionPtr revIDLastSave="0" documentId="13_ncr:1_{5B486BD8-C7B7-46C5-B51B-1B017690E95D}" xr6:coauthVersionLast="47" xr6:coauthVersionMax="47" xr10:uidLastSave="{00000000-0000-0000-0000-000000000000}"/>
  <bookViews>
    <workbookView xWindow="-30645" yWindow="2640" windowWidth="24450" windowHeight="17445" tabRatio="938" xr2:uid="{00000000-000D-0000-FFFF-FFFF00000000}"/>
  </bookViews>
  <sheets>
    <sheet name="원가계산서(소방기계+소방전기)" sheetId="21" r:id="rId1"/>
    <sheet name="공종별집계표(소방기계+소방전기)" sheetId="19" r:id="rId2"/>
    <sheet name="공종별내역서(소방기계)" sheetId="8" r:id="rId3"/>
    <sheet name="공종별내역서(소방전기)" sheetId="13" r:id="rId4"/>
    <sheet name="공량설정_일위대가(소방기계)" sheetId="3" state="hidden" r:id="rId5"/>
    <sheet name="공량설정_일위대가(소방전기)" sheetId="18" state="hidden" r:id="rId6"/>
    <sheet name=" 공사설정 " sheetId="2" state="hidden" r:id="rId7"/>
    <sheet name="Sheet1" sheetId="1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aaa1">[1]Sheet2!$D$19:$D$19,[1]Sheet2!$F$19:$BD$19</definedName>
    <definedName name="_B22">[2]일위대가!$1400:$1413=[2]일위대가!$A$1400</definedName>
    <definedName name="_K02">[2]일위대가!$732:$745=[2]일위대가!$A$732</definedName>
    <definedName name="_LP1">[3]부하계산서!#REF!</definedName>
    <definedName name="_LP2">[3]부하계산서!#REF!</definedName>
    <definedName name="_LP3">[3]부하계산서!#REF!</definedName>
    <definedName name="_LPB1">#REF!</definedName>
    <definedName name="_LPK1">#REF!</definedName>
    <definedName name="_LU1">[3]부하계산서!#REF!</definedName>
    <definedName name="_LU2">[3]부하계산서!#REF!</definedName>
    <definedName name="_LV01">[3]부하계산서!#REF!</definedName>
    <definedName name="_LV02">#REF!</definedName>
    <definedName name="_O03">[2]일위대가!$1516:$1529=[2]일위대가!$A$1516</definedName>
    <definedName name="_Order1" hidden="1">255</definedName>
    <definedName name="_Order2" hidden="1">255</definedName>
    <definedName name="_UP1">#REF!</definedName>
    <definedName name="_UP2">#REF!</definedName>
    <definedName name="\a">#N/A</definedName>
    <definedName name="AA">#REF!</definedName>
    <definedName name="AAA">#REF!</definedName>
    <definedName name="AAAA">#REF!</definedName>
    <definedName name="AAAAAA">#REF!</definedName>
    <definedName name="AAAAAAAAAAAAAAAAAAA">#REF!</definedName>
    <definedName name="AB">#REF!</definedName>
    <definedName name="AFC설비">#REF!</definedName>
    <definedName name="AL">[4]자재단가비교표!#REF!</definedName>
    <definedName name="as">'[5]전차선로 물량표'!#REF!</definedName>
    <definedName name="B">[4]자재단가비교표!#REF!</definedName>
    <definedName name="CCTV설비">#REF!</definedName>
    <definedName name="CODE">#REF!</definedName>
    <definedName name="CV14_2C">[6]단가!#REF!</definedName>
    <definedName name="CV14_4C">[6]단가!#REF!</definedName>
    <definedName name="CV5.5_2">[6]단가!#REF!</definedName>
    <definedName name="CV5.5_4C">[6]단가!#REF!</definedName>
    <definedName name="CV8_2C">[6]단가!#REF!</definedName>
    <definedName name="CV8_4C">[6]단가!#REF!</definedName>
    <definedName name="D">[4]자재단가비교표!#REF!</definedName>
    <definedName name="DANGA">#REF!,#REF!</definedName>
    <definedName name="_xlnm.Database">#REF!</definedName>
    <definedName name="dd">[7]부하계산서!#REF!</definedName>
    <definedName name="E">[4]자재단가비교표!#REF!</definedName>
    <definedName name="E25M">[8]전기일위대가!#REF!</definedName>
    <definedName name="E25P">[8]전기일위대가!#REF!</definedName>
    <definedName name="E31E">[8]전기일위대가!#REF!</definedName>
    <definedName name="E31M">[8]전기일위대가!#REF!</definedName>
    <definedName name="E31P">[8]전기일위대가!#REF!</definedName>
    <definedName name="E32E">[8]전기일위대가!#REF!</definedName>
    <definedName name="E32M">[8]전기일위대가!#REF!</definedName>
    <definedName name="E32P">[8]전기일위대가!#REF!</definedName>
    <definedName name="E33E">[8]전기일위대가!#REF!</definedName>
    <definedName name="E33M">[8]전기일위대가!#REF!</definedName>
    <definedName name="E33P">[8]전기일위대가!#REF!</definedName>
    <definedName name="E34E">[8]전기일위대가!#REF!</definedName>
    <definedName name="E34M">[8]전기일위대가!#REF!</definedName>
    <definedName name="E34P">[8]전기일위대가!#REF!</definedName>
    <definedName name="E36M">[8]전기일위대가!#REF!</definedName>
    <definedName name="E36P">[8]전기일위대가!#REF!</definedName>
    <definedName name="E37M">[8]전기일위대가!#REF!</definedName>
    <definedName name="E37P">[8]전기일위대가!#REF!</definedName>
    <definedName name="E38M">[8]전기일위대가!#REF!</definedName>
    <definedName name="E38P">[8]전기일위대가!#REF!</definedName>
    <definedName name="E39M">[8]전기일위대가!#REF!</definedName>
    <definedName name="E39P">[8]전기일위대가!#REF!</definedName>
    <definedName name="E40M">[8]전기일위대가!#REF!</definedName>
    <definedName name="E40P">[8]전기일위대가!#REF!</definedName>
    <definedName name="E41M">[8]전기일위대가!#REF!</definedName>
    <definedName name="E41P">[8]전기일위대가!#REF!</definedName>
    <definedName name="E42M">[8]전기일위대가!#REF!</definedName>
    <definedName name="E42P">[8]전기일위대가!#REF!</definedName>
    <definedName name="E48M">[8]전기일위대가!#REF!</definedName>
    <definedName name="E48P">[8]전기일위대가!#REF!</definedName>
    <definedName name="E52M">[8]전기일위대가!#REF!</definedName>
    <definedName name="E52P">[8]전기일위대가!#REF!</definedName>
    <definedName name="E53M">[8]전기일위대가!#REF!</definedName>
    <definedName name="E53P">[8]전기일위대가!#REF!</definedName>
    <definedName name="E54M">[8]전기일위대가!#REF!</definedName>
    <definedName name="E54P">[8]전기일위대가!#REF!</definedName>
    <definedName name="E55M">[8]전기일위대가!#REF!</definedName>
    <definedName name="E55P">[8]전기일위대가!#REF!</definedName>
    <definedName name="E56M">[8]전기일위대가!#REF!</definedName>
    <definedName name="E56P">[8]전기일위대가!#REF!</definedName>
    <definedName name="E57M">[8]전기일위대가!#REF!</definedName>
    <definedName name="E57P">[8]전기일위대가!#REF!</definedName>
    <definedName name="E58M">[8]전기일위대가!#REF!</definedName>
    <definedName name="E58P">[8]전기일위대가!#REF!</definedName>
    <definedName name="E59M">[8]전기일위대가!#REF!</definedName>
    <definedName name="E59P">[8]전기일위대가!#REF!</definedName>
    <definedName name="E60M">[8]전기일위대가!#REF!</definedName>
    <definedName name="E60P">[8]전기일위대가!#REF!</definedName>
    <definedName name="E61M">[8]전기일위대가!#REF!</definedName>
    <definedName name="E61P">[8]전기일위대가!#REF!</definedName>
    <definedName name="E62M">[8]전기일위대가!#REF!</definedName>
    <definedName name="E62P">[8]전기일위대가!#REF!</definedName>
    <definedName name="E63M">[8]전기일위대가!#REF!</definedName>
    <definedName name="E63P">[8]전기일위대가!#REF!</definedName>
    <definedName name="E64M">[8]전기일위대가!#REF!</definedName>
    <definedName name="E64P">[8]전기일위대가!#REF!</definedName>
    <definedName name="E65M">[8]전기일위대가!#REF!</definedName>
    <definedName name="E65P">[8]전기일위대가!#REF!</definedName>
    <definedName name="E66M">[8]전기일위대가!#REF!</definedName>
    <definedName name="E66P">[8]전기일위대가!#REF!</definedName>
    <definedName name="E67M">[8]전기일위대가!#REF!</definedName>
    <definedName name="E67P">[8]전기일위대가!#REF!</definedName>
    <definedName name="E68M">[8]전기일위대가!#REF!</definedName>
    <definedName name="F">[4]자재단가비교표!#REF!</definedName>
    <definedName name="G">[4]자재단가비교표!#REF!</definedName>
    <definedName name="H">#REF!</definedName>
    <definedName name="HH">#REF!</definedName>
    <definedName name="ID">#REF!,#REF!</definedName>
    <definedName name="J">#REF!</definedName>
    <definedName name="KA">[9]MOTOR!$B$61:$E$68</definedName>
    <definedName name="L">[4]자재단가비교표!#REF!</definedName>
    <definedName name="lf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>#REF!</definedName>
    <definedName name="LPBA">#REF!</definedName>
    <definedName name="LPBB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V02A">#REF!</definedName>
    <definedName name="LV02B">#REF!</definedName>
    <definedName name="LV04A">#REF!</definedName>
    <definedName name="LV04B">#REF!</definedName>
    <definedName name="Macro10">[10]!Macro10</definedName>
    <definedName name="Macro12">[10]!Macro12</definedName>
    <definedName name="Macro13">[10]!Macro13</definedName>
    <definedName name="Macro14">[10]!Macro14</definedName>
    <definedName name="Macro2">[10]!Macro2</definedName>
    <definedName name="MACRO20">[11]!Macro2</definedName>
    <definedName name="Macro5">[10]!Macro5</definedName>
    <definedName name="Macro6">[10]!Macro6</definedName>
    <definedName name="Macro7">[10]!Macro7</definedName>
    <definedName name="Macro8">[10]!Macro8</definedName>
    <definedName name="Macro9">[10]!Macro9</definedName>
    <definedName name="MCCCCN">[3]부하계산서!#REF!</definedName>
    <definedName name="MCCCN">[3]부하계산서!#REF!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ONEY">#REF!,#REF!</definedName>
    <definedName name="PB">[3]부하계산서!#REF!</definedName>
    <definedName name="PE100C">[6]단가!#REF!</definedName>
    <definedName name="PE16C">[6]단가!#REF!</definedName>
    <definedName name="PE22C">[6]단가!#REF!</definedName>
    <definedName name="PE28C">[6]단가!#REF!</definedName>
    <definedName name="PE36C">[6]단가!#REF!</definedName>
    <definedName name="PE42C">[6]단가!#REF!</definedName>
    <definedName name="PE54C">[6]단가!#REF!</definedName>
    <definedName name="PK">[3]부하계산서!#REF!</definedName>
    <definedName name="PNLW10">#REF!</definedName>
    <definedName name="PNLW8">#REF!</definedName>
    <definedName name="PP">[3]부하계산서!#REF!</definedName>
    <definedName name="_xlnm.Print_Area" localSheetId="2">'공종별내역서(소방기계)'!$A$1:$M$75</definedName>
    <definedName name="_xlnm.Print_Area" localSheetId="3">'공종별내역서(소방전기)'!$A$1:$M$159</definedName>
    <definedName name="_xlnm.Print_Area" localSheetId="1">'공종별집계표(소방기계+소방전기)'!$A$1:$M$26</definedName>
    <definedName name="_xlnm.Print_Area" localSheetId="0">'원가계산서(소방기계+소방전기)'!$A$1:$G$29</definedName>
    <definedName name="print_tital">#REF!</definedName>
    <definedName name="_xlnm.Print_Titles" localSheetId="2">'공종별내역서(소방기계)'!$1:$3</definedName>
    <definedName name="_xlnm.Print_Titles" localSheetId="3">'공종별내역서(소방전기)'!$1:$3</definedName>
    <definedName name="_xlnm.Print_Titles" localSheetId="1">'공종별집계표(소방기계+소방전기)'!$1:$4</definedName>
    <definedName name="_xlnm.Print_Titles" localSheetId="0">'원가계산서(소방기계+소방전기)'!$1:$3</definedName>
    <definedName name="s">#REF!</definedName>
    <definedName name="sample">#REF!</definedName>
    <definedName name="SSSS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R">#REF!</definedName>
    <definedName name="X9701D_일위대가_List">#REF!</definedName>
    <definedName name="가설공사비">#REF!</definedName>
    <definedName name="간접노무비">#REF!</definedName>
    <definedName name="간접재료비">#REF!</definedName>
    <definedName name="경비">#REF!</definedName>
    <definedName name="공압축3.5간재">'[12]기계경비(시간당)'!$H$248</definedName>
    <definedName name="공압축3.5노무">'[12]기계경비(시간당)'!$H$244</definedName>
    <definedName name="공압축3.5노무야간">'[12]기계경비(시간당)'!$H$245</definedName>
    <definedName name="공압축3.5손료">'[12]기계경비(시간당)'!$H$243</definedName>
    <definedName name="공압축7.1간재">'[12]기계경비(시간당)'!$H$256</definedName>
    <definedName name="공압축7.1노무">'[12]기계경비(시간당)'!$H$252</definedName>
    <definedName name="공압축7.1노무야간">'[12]기계경비(시간당)'!$H$253</definedName>
    <definedName name="공압축7.1손료">'[12]기계경비(시간당)'!$H$251</definedName>
    <definedName name="관급">#REF!,#REF!,#REF!</definedName>
    <definedName name="관급자재비">#REF!</definedName>
    <definedName name="기기신설">#REF!</definedName>
    <definedName name="기기철거">#REF!</definedName>
    <definedName name="기타경비">#REF!</definedName>
    <definedName name="내역서">#REF!</definedName>
    <definedName name="내역서1">#REF!</definedName>
    <definedName name="노무비">#REF!</definedName>
    <definedName name="노임단가">#REF!</definedName>
    <definedName name="다">#REF!</definedName>
    <definedName name="단가비교">#REF!</definedName>
    <definedName name="단가비교표">#REF!,#REF!</definedName>
    <definedName name="단가테이블">'[12]기계경비(시간당)'!$C$1:$F$58</definedName>
    <definedName name="대가">#REF!,#REF!</definedName>
    <definedName name="도급공사비">#REF!</definedName>
    <definedName name="동원">#REF!</definedName>
    <definedName name="동원1">#REF!</definedName>
    <definedName name="램머Q간재">[12]램머!$D$20</definedName>
    <definedName name="램머Q간재10">[12]램머!$F$20</definedName>
    <definedName name="램머Q간재야간">[12]램머!$J$20</definedName>
    <definedName name="램머Q노무">[12]램머!$D$21</definedName>
    <definedName name="램머Q노무10">[12]램머!$F$21</definedName>
    <definedName name="램머Q노무야간">[12]램머!$J$21</definedName>
    <definedName name="램머Q손료">[12]램머!$D$22</definedName>
    <definedName name="램머Q손료10">[12]램머!$F$22</definedName>
    <definedName name="램머Q손료야간">[12]램머!$J$22</definedName>
    <definedName name="램머간재">'[12]기계경비(시간당)'!$H$170</definedName>
    <definedName name="램머노무">'[12]기계경비(시간당)'!$H$166</definedName>
    <definedName name="램머노무야간">'[12]기계경비(시간당)'!$H$167</definedName>
    <definedName name="램머손료">'[12]기계경비(시간당)'!$H$165</definedName>
    <definedName name="ㅁ1">#REF!</definedName>
    <definedName name="ㅁ500">[13]Baby일위대가!#REF!</definedName>
    <definedName name="ㅁ545">#REF!</definedName>
    <definedName name="ㅁ636">#REF!</definedName>
    <definedName name="방송설비">#REF!</definedName>
    <definedName name="백02간재">'[12]기계경비(시간당)'!$H$161</definedName>
    <definedName name="백02간재티스제외">'[12]기계경비(시간당)'!$H$162</definedName>
    <definedName name="백02노무">'[12]기계경비(시간당)'!$H$153</definedName>
    <definedName name="백02노무야간">'[12]기계경비(시간당)'!$H$157</definedName>
    <definedName name="백02손료">'[12]기계경비(시간당)'!$H$149</definedName>
    <definedName name="백04간재">'[12]기계경비(시간당)'!$H$145</definedName>
    <definedName name="백04간재티스제외">'[12]기계경비(시간당)'!$H$146</definedName>
    <definedName name="백04노무">'[12]기계경비(시간당)'!$H$137</definedName>
    <definedName name="백04노무야간">'[12]기계경비(시간당)'!$H$141</definedName>
    <definedName name="백04손료">'[12]기계경비(시간당)'!$H$133</definedName>
    <definedName name="백07간재">'[12]기계경비(시간당)'!$H$129</definedName>
    <definedName name="백07노무">'[12]기계경비(시간당)'!$H$121</definedName>
    <definedName name="백07손료">'[12]기계경비(시간당)'!$H$117</definedName>
    <definedName name="보통인부">'[12]기계경비(시간당)'!$D$2</definedName>
    <definedName name="부가가치세">#REF!</definedName>
    <definedName name="브02간재구조물">'[12]기계경비(시간당)'!$H$112</definedName>
    <definedName name="브02노무">'[12]기계경비(시간당)'!$H$110</definedName>
    <definedName name="브02노무야간">'[12]기계경비(시간당)'!$H$111</definedName>
    <definedName name="브02손료">'[12]기계경비(시간당)'!$H$109</definedName>
    <definedName name="브04간재구조물">'[12]기계경비(시간당)'!$H$105</definedName>
    <definedName name="브04노무">'[12]기계경비(시간당)'!$H$103</definedName>
    <definedName name="브04노무야간">'[12]기계경비(시간당)'!$H$104</definedName>
    <definedName name="브04손료">'[12]기계경비(시간당)'!$H$102</definedName>
    <definedName name="브레이드">'[12]기계경비(시간당)'!$D$28</definedName>
    <definedName name="산재보험료">#REF!</definedName>
    <definedName name="선로신설">#REF!</definedName>
    <definedName name="선로철거">#REF!</definedName>
    <definedName name="설계내역">#REF!</definedName>
    <definedName name="소형B손료">'[12]기계경비(시간당)'!$H$240</definedName>
    <definedName name="수량계산">#REF!</definedName>
    <definedName name="수량산출">#REF!</definedName>
    <definedName name="수량산출서">[14]단가산출!#REF!</definedName>
    <definedName name="순공사비">#REF!</definedName>
    <definedName name="안전관리비">#REF!</definedName>
    <definedName name="업체단가">[15]자재단가!$A$6:$M$159</definedName>
    <definedName name="예산서1">#REF!</definedName>
    <definedName name="용접공">'[12]기계경비(시간당)'!$D$13</definedName>
    <definedName name="운반비">#REF!</definedName>
    <definedName name="운전사_운반">'[12]기계경비(시간당)'!$D$7</definedName>
    <definedName name="원가계산서">#REF!</definedName>
    <definedName name="원가계산서1">#REF!</definedName>
    <definedName name="이윤">#REF!</definedName>
    <definedName name="일반관리비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산출">#REF!</definedName>
    <definedName name="일위산출1">#REF!</definedName>
    <definedName name="자1">[16]자재단가비교표!#REF!</definedName>
    <definedName name="자10">[16]자재단가비교표!#REF!</definedName>
    <definedName name="자11">[16]자재단가비교표!#REF!</definedName>
    <definedName name="자12">[16]자재단가비교표!#REF!</definedName>
    <definedName name="자13">[16]자재단가비교표!#REF!</definedName>
    <definedName name="자14">[16]자재단가비교표!#REF!</definedName>
    <definedName name="자15">[16]자재단가비교표!#REF!</definedName>
    <definedName name="자16">[16]자재단가비교표!#REF!</definedName>
    <definedName name="자17">[16]자재단가비교표!#REF!</definedName>
    <definedName name="자18">[16]자재단가비교표!#REF!</definedName>
    <definedName name="자19">[16]자재단가비교표!#REF!</definedName>
    <definedName name="자2">[16]자재단가비교표!#REF!</definedName>
    <definedName name="자20">[16]자재단가비교표!#REF!</definedName>
    <definedName name="자21">[16]자재단가비교표!#REF!</definedName>
    <definedName name="자22">[16]자재단가비교표!#REF!</definedName>
    <definedName name="자23">[16]자재단가비교표!#REF!</definedName>
    <definedName name="자24">[16]자재단가비교표!#REF!</definedName>
    <definedName name="자25">[16]자재단가비교표!#REF!</definedName>
    <definedName name="자26">[16]자재단가비교표!#REF!</definedName>
    <definedName name="자27">[16]자재단가비교표!#REF!</definedName>
    <definedName name="자28">[16]자재단가비교표!#REF!</definedName>
    <definedName name="자29">[16]자재단가비교표!#REF!</definedName>
    <definedName name="자3">[16]자재단가비교표!#REF!</definedName>
    <definedName name="자30">[16]자재단가비교표!#REF!</definedName>
    <definedName name="자31">[16]자재단가비교표!#REF!</definedName>
    <definedName name="자32">[16]자재단가비교표!#REF!</definedName>
    <definedName name="자33">[16]자재단가비교표!#REF!</definedName>
    <definedName name="자34">[16]자재단가비교표!#REF!</definedName>
    <definedName name="자35">[16]자재단가비교표!#REF!</definedName>
    <definedName name="자36">[16]자재단가비교표!#REF!</definedName>
    <definedName name="자37">[16]자재단가비교표!#REF!</definedName>
    <definedName name="자38">[16]자재단가비교표!#REF!</definedName>
    <definedName name="자39">[16]자재단가비교표!#REF!</definedName>
    <definedName name="자4">[16]자재단가비교표!#REF!</definedName>
    <definedName name="자40">[16]자재단가비교표!#REF!</definedName>
    <definedName name="자41">[16]자재단가비교표!#REF!</definedName>
    <definedName name="자42">[16]자재단가비교표!#REF!</definedName>
    <definedName name="자43">[16]자재단가비교표!#REF!</definedName>
    <definedName name="자44">[16]자재단가비교표!#REF!</definedName>
    <definedName name="자45">[16]자재단가비교표!#REF!</definedName>
    <definedName name="자46">[16]자재단가비교표!#REF!</definedName>
    <definedName name="자47">[16]자재단가비교표!#REF!</definedName>
    <definedName name="자48">[16]자재단가비교표!#REF!</definedName>
    <definedName name="자49">[16]자재단가비교표!#REF!</definedName>
    <definedName name="자5">[16]자재단가비교표!#REF!</definedName>
    <definedName name="자50">[16]자재단가비교표!#REF!</definedName>
    <definedName name="자51">[16]자재단가비교표!#REF!</definedName>
    <definedName name="자52">[16]자재단가비교표!#REF!</definedName>
    <definedName name="자53">[16]자재단가비교표!#REF!</definedName>
    <definedName name="자54">[16]자재단가비교표!#REF!</definedName>
    <definedName name="자55">[16]자재단가비교표!#REF!</definedName>
    <definedName name="자56">[16]자재단가비교표!#REF!</definedName>
    <definedName name="자57">[16]자재단가비교표!#REF!</definedName>
    <definedName name="자58">[16]자재단가비교표!#REF!</definedName>
    <definedName name="자59">[16]자재단가비교표!#REF!</definedName>
    <definedName name="자6">[16]자재단가비교표!#REF!</definedName>
    <definedName name="자60">[16]자재단가비교표!#REF!</definedName>
    <definedName name="자61">[16]자재단가비교표!#REF!</definedName>
    <definedName name="자62">[16]자재단가비교표!#REF!</definedName>
    <definedName name="자63">[16]자재단가비교표!#REF!</definedName>
    <definedName name="자64">[16]자재단가비교표!#REF!</definedName>
    <definedName name="자65">[16]자재단가비교표!#REF!</definedName>
    <definedName name="자66">[16]자재단가비교표!#REF!</definedName>
    <definedName name="자67">[16]자재단가비교표!#REF!</definedName>
    <definedName name="자68">[16]자재단가비교표!#REF!</definedName>
    <definedName name="자69">[16]자재단가비교표!#REF!</definedName>
    <definedName name="자7">[16]자재단가비교표!#REF!</definedName>
    <definedName name="자70">[16]자재단가비교표!#REF!</definedName>
    <definedName name="자71">[16]자재단가비교표!#REF!</definedName>
    <definedName name="자72">[16]자재단가비교표!#REF!</definedName>
    <definedName name="자73">[16]자재단가비교표!#REF!</definedName>
    <definedName name="자74">[16]자재단가비교표!#REF!</definedName>
    <definedName name="자75">[16]자재단가비교표!#REF!</definedName>
    <definedName name="자76">[16]자재단가비교표!#REF!</definedName>
    <definedName name="자77">[16]자재단가비교표!#REF!</definedName>
    <definedName name="자78">[16]자재단가비교표!#REF!</definedName>
    <definedName name="자79">[16]자재단가비교표!#REF!</definedName>
    <definedName name="자8">[16]자재단가비교표!#REF!</definedName>
    <definedName name="자80">[16]자재단가비교표!#REF!</definedName>
    <definedName name="자81">[16]자재단가비교표!#REF!</definedName>
    <definedName name="자9">[16]자재단가비교표!#REF!</definedName>
    <definedName name="자동화재탐지설비">#REF!</definedName>
    <definedName name="자재">[17]단가비교!$B$4:$L$109</definedName>
    <definedName name="자재단가">[18]단가비교!$B$4:$L$109</definedName>
    <definedName name="자재단가표">#REF!</definedName>
    <definedName name="재료비">#REF!</definedName>
    <definedName name="재료집계3">#REF!</definedName>
    <definedName name="전등신설">#REF!</definedName>
    <definedName name="중기운전기사">'[12]기계경비(시간당)'!$D$4</definedName>
    <definedName name="지">#REF!</definedName>
    <definedName name="직접노무비">#REF!</definedName>
    <definedName name="직접재료비">#REF!</definedName>
    <definedName name="진석">#REF!,#REF!</definedName>
    <definedName name="ㅊ1555">#REF!</definedName>
    <definedName name="착암공">'[12]기계경비(시간당)'!$D$12</definedName>
    <definedName name="철거자재">#REF!</definedName>
    <definedName name="총괄표">#REF!</definedName>
    <definedName name="총원가">#REF!</definedName>
    <definedName name="캇타간재">'[12]기계경비(시간당)'!$H$92</definedName>
    <definedName name="캇타노무">'[12]기계경비(시간당)'!$H$88</definedName>
    <definedName name="캇타손료">'[12]기계경비(시간당)'!$H$87</definedName>
    <definedName name="케이블_1">[6]단가!#REF!</definedName>
    <definedName name="ㅌ1121">[19]하조서!#REF!</definedName>
    <definedName name="특별인부">'[12]기계경비(시간당)'!$D$9</definedName>
    <definedName name="표지">#REF!</definedName>
    <definedName name="행선안내게시기설비">#REF!</definedName>
    <definedName name="호표">#REF!</definedName>
    <definedName name="환율">'[12]기계경비(시간당)'!$D$21</definedName>
    <definedName name="ㅏ576">'[20]1.수인터널'!#REF!</definedName>
    <definedName name="ㅗ1019">#REF!</definedName>
    <definedName name="ㅡㅁㅊ개14">[11]!Macro13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21" l="1"/>
  <c r="I14" i="19" l="1"/>
  <c r="J14" i="19" s="1"/>
  <c r="I8" i="19"/>
  <c r="J8" i="19" s="1"/>
  <c r="B2" i="3" l="1"/>
  <c r="B2" i="18" s="1"/>
  <c r="B71" i="18" l="1"/>
  <c r="B69" i="18"/>
  <c r="B67" i="18"/>
  <c r="B65" i="18"/>
  <c r="B63" i="18"/>
  <c r="B61" i="18"/>
  <c r="B59" i="18"/>
  <c r="B57" i="18"/>
  <c r="B55" i="18"/>
  <c r="B53" i="18"/>
  <c r="B51" i="18"/>
  <c r="B49" i="18"/>
  <c r="B47" i="18"/>
  <c r="B45" i="18"/>
  <c r="B43" i="18"/>
  <c r="B41" i="18"/>
  <c r="B39" i="18"/>
  <c r="B37" i="18"/>
  <c r="B35" i="18"/>
  <c r="B33" i="18"/>
  <c r="B30" i="18"/>
  <c r="B28" i="18"/>
  <c r="B26" i="18"/>
  <c r="B24" i="18"/>
  <c r="B22" i="18"/>
  <c r="B20" i="18"/>
  <c r="B18" i="18"/>
  <c r="B16" i="18"/>
  <c r="B14" i="18"/>
  <c r="B12" i="18"/>
  <c r="B10" i="18"/>
  <c r="B8" i="18"/>
  <c r="B6" i="18"/>
  <c r="B4" i="18"/>
  <c r="J117" i="13"/>
  <c r="J90" i="13"/>
  <c r="J68" i="13"/>
  <c r="J27" i="13"/>
  <c r="J25" i="13"/>
  <c r="J24" i="13"/>
  <c r="H24" i="13"/>
  <c r="J23" i="13"/>
  <c r="J139" i="13"/>
  <c r="F139" i="13"/>
  <c r="J137" i="13"/>
  <c r="H137" i="13"/>
  <c r="J115" i="13"/>
  <c r="H115" i="13"/>
  <c r="F115" i="13"/>
  <c r="J111" i="13"/>
  <c r="H111" i="13"/>
  <c r="J88" i="13"/>
  <c r="F88" i="13"/>
  <c r="J85" i="13"/>
  <c r="H85" i="13"/>
  <c r="J64" i="13"/>
  <c r="H64" i="13"/>
  <c r="F64" i="13"/>
  <c r="J63" i="13"/>
  <c r="H63" i="13"/>
  <c r="F63" i="13"/>
  <c r="J59" i="13"/>
  <c r="H59" i="13"/>
  <c r="J15" i="13"/>
  <c r="H15" i="13"/>
  <c r="J14" i="13"/>
  <c r="H14" i="13"/>
  <c r="F14" i="13"/>
  <c r="J9" i="13"/>
  <c r="H9" i="13"/>
  <c r="K9" i="13"/>
  <c r="B43" i="3"/>
  <c r="B40" i="3"/>
  <c r="B37" i="3"/>
  <c r="B34" i="3"/>
  <c r="B32" i="3"/>
  <c r="B30" i="3"/>
  <c r="B27" i="3"/>
  <c r="B24" i="3"/>
  <c r="B21" i="3"/>
  <c r="B18" i="3"/>
  <c r="B16" i="3"/>
  <c r="B14" i="3"/>
  <c r="B11" i="3"/>
  <c r="B8" i="3"/>
  <c r="B5" i="3"/>
  <c r="K59" i="13" l="1"/>
  <c r="J17" i="13"/>
  <c r="H27" i="13"/>
  <c r="F111" i="13"/>
  <c r="L111" i="13" s="1"/>
  <c r="H25" i="13"/>
  <c r="J19" i="13"/>
  <c r="H71" i="13"/>
  <c r="H67" i="13"/>
  <c r="F59" i="13"/>
  <c r="L59" i="13" s="1"/>
  <c r="K88" i="13"/>
  <c r="L63" i="13"/>
  <c r="K64" i="13"/>
  <c r="H88" i="13"/>
  <c r="L88" i="13" s="1"/>
  <c r="K115" i="13"/>
  <c r="K63" i="13"/>
  <c r="K137" i="13"/>
  <c r="L115" i="13"/>
  <c r="K14" i="13"/>
  <c r="L14" i="13"/>
  <c r="L64" i="13"/>
  <c r="J18" i="13"/>
  <c r="J113" i="13"/>
  <c r="J66" i="13"/>
  <c r="J29" i="13"/>
  <c r="J83" i="13"/>
  <c r="J109" i="13"/>
  <c r="J57" i="13"/>
  <c r="J5" i="13"/>
  <c r="F9" i="13"/>
  <c r="L9" i="13" s="1"/>
  <c r="J70" i="13"/>
  <c r="J119" i="13"/>
  <c r="H68" i="13"/>
  <c r="J92" i="13"/>
  <c r="K15" i="13"/>
  <c r="F15" i="13"/>
  <c r="L15" i="13" s="1"/>
  <c r="H117" i="13"/>
  <c r="J22" i="13"/>
  <c r="J71" i="13"/>
  <c r="H90" i="13"/>
  <c r="K139" i="13"/>
  <c r="H139" i="13"/>
  <c r="L139" i="13" s="1"/>
  <c r="K85" i="13"/>
  <c r="H23" i="13"/>
  <c r="F85" i="13"/>
  <c r="L85" i="13" s="1"/>
  <c r="F137" i="13"/>
  <c r="L137" i="13" s="1"/>
  <c r="H28" i="13" l="1"/>
  <c r="J67" i="13"/>
  <c r="J26" i="13"/>
  <c r="J87" i="13"/>
  <c r="J28" i="13"/>
  <c r="K111" i="13"/>
  <c r="H114" i="13"/>
  <c r="J11" i="13"/>
  <c r="J65" i="13"/>
  <c r="J21" i="13"/>
  <c r="J138" i="13"/>
  <c r="H18" i="13"/>
  <c r="J89" i="13"/>
  <c r="J116" i="13"/>
  <c r="H26" i="13"/>
  <c r="J7" i="13"/>
  <c r="H16" i="13"/>
  <c r="J16" i="13"/>
  <c r="J10" i="13"/>
  <c r="J86" i="13"/>
  <c r="H61" i="13"/>
  <c r="J61" i="13"/>
  <c r="J6" i="13"/>
  <c r="H109" i="13"/>
  <c r="H119" i="13"/>
  <c r="H70" i="13"/>
  <c r="H92" i="13"/>
  <c r="H22" i="13"/>
  <c r="H11" i="13"/>
  <c r="J112" i="13"/>
  <c r="J60" i="13"/>
  <c r="J91" i="13"/>
  <c r="J118" i="13"/>
  <c r="J69" i="13"/>
  <c r="J20" i="13"/>
  <c r="J13" i="13" l="1"/>
  <c r="H19" i="13"/>
  <c r="J136" i="13"/>
  <c r="H89" i="13"/>
  <c r="H17" i="13"/>
  <c r="H65" i="13"/>
  <c r="J62" i="13"/>
  <c r="J114" i="13"/>
  <c r="H13" i="13"/>
  <c r="H136" i="13"/>
  <c r="H62" i="13"/>
  <c r="H87" i="13"/>
  <c r="H113" i="13"/>
  <c r="H138" i="13"/>
  <c r="J135" i="13"/>
  <c r="J12" i="13"/>
  <c r="H116" i="13"/>
  <c r="H83" i="13"/>
  <c r="H5" i="13"/>
  <c r="H57" i="13"/>
  <c r="H66" i="13"/>
  <c r="H12" i="13"/>
  <c r="H6" i="13"/>
  <c r="H29" i="13"/>
  <c r="H112" i="13"/>
  <c r="H60" i="13"/>
  <c r="J110" i="13"/>
  <c r="J133" i="13" s="1"/>
  <c r="I13" i="19" s="1"/>
  <c r="J13" i="19" s="1"/>
  <c r="J58" i="13"/>
  <c r="J84" i="13"/>
  <c r="J107" i="13" s="1"/>
  <c r="I12" i="19" s="1"/>
  <c r="J12" i="19" s="1"/>
  <c r="J8" i="13"/>
  <c r="J159" i="13" l="1"/>
  <c r="J81" i="13"/>
  <c r="I11" i="19" s="1"/>
  <c r="J11" i="19" s="1"/>
  <c r="J55" i="13"/>
  <c r="I10" i="19" s="1"/>
  <c r="J10" i="19" s="1"/>
  <c r="F24" i="13"/>
  <c r="L24" i="13" s="1"/>
  <c r="K24" i="13"/>
  <c r="K18" i="13"/>
  <c r="H21" i="13"/>
  <c r="H86" i="13"/>
  <c r="H10" i="13"/>
  <c r="H7" i="13"/>
  <c r="H135" i="13"/>
  <c r="H159" i="13" s="1"/>
  <c r="G14" i="19" s="1"/>
  <c r="H14" i="19" s="1"/>
  <c r="H91" i="13"/>
  <c r="H20" i="13"/>
  <c r="H69" i="13"/>
  <c r="H118" i="13"/>
  <c r="H110" i="13"/>
  <c r="H84" i="13"/>
  <c r="H58" i="13"/>
  <c r="H8" i="13"/>
  <c r="I9" i="19" l="1"/>
  <c r="J9" i="19" s="1"/>
  <c r="F65" i="13"/>
  <c r="L65" i="13" s="1"/>
  <c r="F18" i="13"/>
  <c r="L18" i="13" s="1"/>
  <c r="H55" i="13"/>
  <c r="G10" i="19" s="1"/>
  <c r="H10" i="19" s="1"/>
  <c r="H81" i="13"/>
  <c r="G11" i="19" s="1"/>
  <c r="H11" i="19" s="1"/>
  <c r="H107" i="13"/>
  <c r="G12" i="19" s="1"/>
  <c r="H12" i="19" s="1"/>
  <c r="H133" i="13"/>
  <c r="G13" i="19" s="1"/>
  <c r="H13" i="19" s="1"/>
  <c r="K67" i="13"/>
  <c r="F67" i="13"/>
  <c r="L67" i="13" s="1"/>
  <c r="K28" i="13"/>
  <c r="F28" i="13"/>
  <c r="L28" i="13" s="1"/>
  <c r="K23" i="13"/>
  <c r="F23" i="13"/>
  <c r="L23" i="13" s="1"/>
  <c r="K90" i="13"/>
  <c r="F90" i="13"/>
  <c r="L90" i="13" s="1"/>
  <c r="K114" i="13"/>
  <c r="F114" i="13"/>
  <c r="L114" i="13" s="1"/>
  <c r="F26" i="13"/>
  <c r="L26" i="13" s="1"/>
  <c r="K26" i="13"/>
  <c r="K13" i="13"/>
  <c r="F13" i="13"/>
  <c r="L13" i="13" s="1"/>
  <c r="K71" i="13"/>
  <c r="F71" i="13"/>
  <c r="L71" i="13" s="1"/>
  <c r="K17" i="13"/>
  <c r="F17" i="13"/>
  <c r="L17" i="13" s="1"/>
  <c r="K25" i="13"/>
  <c r="F25" i="13"/>
  <c r="L25" i="13" s="1"/>
  <c r="K87" i="13"/>
  <c r="F87" i="13"/>
  <c r="L87" i="13" s="1"/>
  <c r="K16" i="13"/>
  <c r="F16" i="13"/>
  <c r="L16" i="13" s="1"/>
  <c r="F62" i="13"/>
  <c r="L62" i="13" s="1"/>
  <c r="K62" i="13"/>
  <c r="K136" i="13"/>
  <c r="F136" i="13"/>
  <c r="L136" i="13" s="1"/>
  <c r="K27" i="13"/>
  <c r="F27" i="13"/>
  <c r="L27" i="13" s="1"/>
  <c r="K65" i="13" l="1"/>
  <c r="G9" i="19"/>
  <c r="H9" i="19" s="1"/>
  <c r="F117" i="13"/>
  <c r="L117" i="13" s="1"/>
  <c r="K117" i="13"/>
  <c r="F113" i="13"/>
  <c r="L113" i="13" s="1"/>
  <c r="K113" i="13"/>
  <c r="K89" i="13"/>
  <c r="F89" i="13"/>
  <c r="L89" i="13" s="1"/>
  <c r="K5" i="13"/>
  <c r="F5" i="13"/>
  <c r="K83" i="13"/>
  <c r="F83" i="13"/>
  <c r="K12" i="13"/>
  <c r="F12" i="13"/>
  <c r="L12" i="13" s="1"/>
  <c r="K57" i="13"/>
  <c r="F57" i="13"/>
  <c r="F109" i="13"/>
  <c r="K109" i="13"/>
  <c r="K61" i="13"/>
  <c r="F61" i="13"/>
  <c r="L61" i="13" s="1"/>
  <c r="K68" i="13"/>
  <c r="F68" i="13"/>
  <c r="L68" i="13" s="1"/>
  <c r="K138" i="13" l="1"/>
  <c r="F138" i="13"/>
  <c r="L138" i="13" s="1"/>
  <c r="K21" i="13"/>
  <c r="F21" i="13"/>
  <c r="L21" i="13" s="1"/>
  <c r="L5" i="13"/>
  <c r="K112" i="13"/>
  <c r="F112" i="13"/>
  <c r="L112" i="13" s="1"/>
  <c r="K60" i="13"/>
  <c r="F60" i="13"/>
  <c r="L60" i="13" s="1"/>
  <c r="K11" i="13"/>
  <c r="F11" i="13"/>
  <c r="L11" i="13" s="1"/>
  <c r="L109" i="13"/>
  <c r="L57" i="13"/>
  <c r="L83" i="13"/>
  <c r="K19" i="13"/>
  <c r="F19" i="13"/>
  <c r="L19" i="13" s="1"/>
  <c r="K116" i="13" l="1"/>
  <c r="F116" i="13"/>
  <c r="L116" i="13" s="1"/>
  <c r="K10" i="13"/>
  <c r="F10" i="13"/>
  <c r="L10" i="13" s="1"/>
  <c r="K86" i="13"/>
  <c r="F86" i="13"/>
  <c r="L86" i="13" s="1"/>
  <c r="F7" i="13"/>
  <c r="L7" i="13" s="1"/>
  <c r="K7" i="13"/>
  <c r="K135" i="13"/>
  <c r="F135" i="13"/>
  <c r="K66" i="13"/>
  <c r="F66" i="13"/>
  <c r="L66" i="13" s="1"/>
  <c r="F6" i="13"/>
  <c r="L6" i="13" s="1"/>
  <c r="K6" i="13"/>
  <c r="K29" i="13"/>
  <c r="F29" i="13"/>
  <c r="L29" i="13" s="1"/>
  <c r="K91" i="13"/>
  <c r="F91" i="13"/>
  <c r="L91" i="13" s="1"/>
  <c r="F69" i="13"/>
  <c r="L69" i="13" s="1"/>
  <c r="K69" i="13"/>
  <c r="K20" i="13"/>
  <c r="F20" i="13"/>
  <c r="L20" i="13" s="1"/>
  <c r="K118" i="13"/>
  <c r="F118" i="13"/>
  <c r="L118" i="13" s="1"/>
  <c r="K110" i="13"/>
  <c r="F110" i="13"/>
  <c r="K8" i="13"/>
  <c r="F8" i="13"/>
  <c r="F58" i="13"/>
  <c r="K58" i="13"/>
  <c r="K84" i="13"/>
  <c r="F84" i="13"/>
  <c r="F159" i="13" l="1"/>
  <c r="L135" i="13"/>
  <c r="L159" i="13" s="1"/>
  <c r="F119" i="13"/>
  <c r="L119" i="13" s="1"/>
  <c r="K119" i="13"/>
  <c r="L84" i="13"/>
  <c r="L58" i="13"/>
  <c r="L8" i="13"/>
  <c r="F55" i="13"/>
  <c r="E10" i="19" s="1"/>
  <c r="K70" i="13"/>
  <c r="F70" i="13"/>
  <c r="L70" i="13" s="1"/>
  <c r="L110" i="13"/>
  <c r="F133" i="13"/>
  <c r="E13" i="19" s="1"/>
  <c r="K22" i="13"/>
  <c r="F22" i="13"/>
  <c r="L22" i="13" s="1"/>
  <c r="K92" i="13"/>
  <c r="F92" i="13"/>
  <c r="L92" i="13" s="1"/>
  <c r="L133" i="13" l="1"/>
  <c r="F13" i="19"/>
  <c r="L13" i="19" s="1"/>
  <c r="K13" i="19"/>
  <c r="F10" i="19"/>
  <c r="L10" i="19" s="1"/>
  <c r="K10" i="19"/>
  <c r="F14" i="19"/>
  <c r="L14" i="19" s="1"/>
  <c r="K14" i="19"/>
  <c r="L81" i="13"/>
  <c r="L55" i="13"/>
  <c r="F81" i="13"/>
  <c r="E11" i="19" s="1"/>
  <c r="F107" i="13"/>
  <c r="E12" i="19" s="1"/>
  <c r="L107" i="13"/>
  <c r="F12" i="19" l="1"/>
  <c r="L12" i="19" s="1"/>
  <c r="K12" i="19"/>
  <c r="F11" i="19"/>
  <c r="K11" i="19"/>
  <c r="H28" i="8"/>
  <c r="J25" i="8"/>
  <c r="H25" i="8"/>
  <c r="J24" i="8"/>
  <c r="H24" i="8"/>
  <c r="H23" i="8"/>
  <c r="H20" i="8"/>
  <c r="J19" i="8"/>
  <c r="H19" i="8"/>
  <c r="H18" i="8"/>
  <c r="H17" i="8"/>
  <c r="J16" i="8"/>
  <c r="H16" i="8"/>
  <c r="J15" i="8"/>
  <c r="H15" i="8"/>
  <c r="J14" i="8"/>
  <c r="H14" i="8"/>
  <c r="J13" i="8"/>
  <c r="H13" i="8"/>
  <c r="J12" i="8"/>
  <c r="H12" i="8"/>
  <c r="J11" i="8"/>
  <c r="H11" i="8"/>
  <c r="J54" i="8"/>
  <c r="H54" i="8"/>
  <c r="J40" i="8"/>
  <c r="H40" i="8"/>
  <c r="J33" i="8"/>
  <c r="F23" i="8"/>
  <c r="F19" i="8"/>
  <c r="F14" i="8"/>
  <c r="F13" i="8"/>
  <c r="F32" i="8"/>
  <c r="J56" i="8"/>
  <c r="H32" i="8"/>
  <c r="J32" i="8"/>
  <c r="H31" i="8"/>
  <c r="J31" i="8"/>
  <c r="H30" i="8"/>
  <c r="J30" i="8"/>
  <c r="H29" i="8"/>
  <c r="J29" i="8"/>
  <c r="J28" i="8"/>
  <c r="H27" i="8"/>
  <c r="J27" i="8"/>
  <c r="H26" i="8"/>
  <c r="J26" i="8"/>
  <c r="H22" i="8"/>
  <c r="J22" i="8"/>
  <c r="H21" i="8"/>
  <c r="J21" i="8"/>
  <c r="J20" i="8"/>
  <c r="J18" i="8"/>
  <c r="J17" i="8"/>
  <c r="H10" i="8"/>
  <c r="J10" i="8"/>
  <c r="H9" i="8"/>
  <c r="J9" i="8"/>
  <c r="H53" i="8" l="1"/>
  <c r="H33" i="8"/>
  <c r="H55" i="8"/>
  <c r="J53" i="8"/>
  <c r="J34" i="8"/>
  <c r="L11" i="19"/>
  <c r="E9" i="19"/>
  <c r="K29" i="8"/>
  <c r="F29" i="8"/>
  <c r="L29" i="8" s="1"/>
  <c r="F30" i="8"/>
  <c r="L30" i="8" s="1"/>
  <c r="K30" i="8"/>
  <c r="F22" i="8"/>
  <c r="L22" i="8" s="1"/>
  <c r="K22" i="8"/>
  <c r="F31" i="8"/>
  <c r="L31" i="8" s="1"/>
  <c r="K31" i="8"/>
  <c r="K24" i="8"/>
  <c r="F24" i="8"/>
  <c r="L24" i="8" s="1"/>
  <c r="F9" i="8"/>
  <c r="L9" i="8" s="1"/>
  <c r="K9" i="8"/>
  <c r="K25" i="8"/>
  <c r="F25" i="8"/>
  <c r="L25" i="8" s="1"/>
  <c r="H39" i="8"/>
  <c r="J39" i="8"/>
  <c r="F26" i="8"/>
  <c r="L26" i="8" s="1"/>
  <c r="K26" i="8"/>
  <c r="K11" i="8"/>
  <c r="F11" i="8"/>
  <c r="L11" i="8" s="1"/>
  <c r="F27" i="8"/>
  <c r="K27" i="8"/>
  <c r="F12" i="8"/>
  <c r="L12" i="8" s="1"/>
  <c r="K12" i="8"/>
  <c r="K28" i="8"/>
  <c r="F28" i="8"/>
  <c r="L28" i="8" s="1"/>
  <c r="F21" i="8"/>
  <c r="L21" i="8" s="1"/>
  <c r="K21" i="8"/>
  <c r="F10" i="8"/>
  <c r="K10" i="8"/>
  <c r="F15" i="8"/>
  <c r="L15" i="8" s="1"/>
  <c r="K15" i="8"/>
  <c r="K16" i="8"/>
  <c r="F16" i="8"/>
  <c r="L16" i="8" s="1"/>
  <c r="F17" i="8"/>
  <c r="L17" i="8" s="1"/>
  <c r="K17" i="8"/>
  <c r="F18" i="8"/>
  <c r="L18" i="8" s="1"/>
  <c r="K18" i="8"/>
  <c r="J55" i="8"/>
  <c r="J5" i="8"/>
  <c r="F20" i="8"/>
  <c r="L20" i="8" s="1"/>
  <c r="K20" i="8"/>
  <c r="K23" i="8"/>
  <c r="H34" i="8"/>
  <c r="K32" i="8"/>
  <c r="L32" i="8"/>
  <c r="L27" i="8"/>
  <c r="J23" i="8"/>
  <c r="L23" i="8" s="1"/>
  <c r="K19" i="8"/>
  <c r="L19" i="8"/>
  <c r="L14" i="8"/>
  <c r="K14" i="8"/>
  <c r="L13" i="8"/>
  <c r="K13" i="8"/>
  <c r="L10" i="8"/>
  <c r="H56" i="8"/>
  <c r="J75" i="8" l="1"/>
  <c r="H75" i="8"/>
  <c r="G8" i="19" s="1"/>
  <c r="H8" i="19" s="1"/>
  <c r="J37" i="8"/>
  <c r="H35" i="8"/>
  <c r="H8" i="8"/>
  <c r="H36" i="8"/>
  <c r="J7" i="8"/>
  <c r="H37" i="8"/>
  <c r="K9" i="19"/>
  <c r="F9" i="19"/>
  <c r="H6" i="8"/>
  <c r="H38" i="8"/>
  <c r="J38" i="8"/>
  <c r="H7" i="8"/>
  <c r="H5" i="8"/>
  <c r="J6" i="8"/>
  <c r="J35" i="8"/>
  <c r="J8" i="8"/>
  <c r="J36" i="8"/>
  <c r="L9" i="19" l="1"/>
  <c r="F36" i="8"/>
  <c r="L36" i="8" s="1"/>
  <c r="H51" i="8"/>
  <c r="G7" i="19" s="1"/>
  <c r="H7" i="19" s="1"/>
  <c r="G6" i="19" s="1"/>
  <c r="H6" i="19" s="1"/>
  <c r="G5" i="19" s="1"/>
  <c r="J51" i="8"/>
  <c r="I7" i="19" s="1"/>
  <c r="F40" i="8"/>
  <c r="L40" i="8" s="1"/>
  <c r="K40" i="8"/>
  <c r="F39" i="8" l="1"/>
  <c r="L39" i="8" s="1"/>
  <c r="K36" i="8"/>
  <c r="K7" i="8"/>
  <c r="F7" i="8"/>
  <c r="L7" i="8" s="1"/>
  <c r="F56" i="8"/>
  <c r="L56" i="8" s="1"/>
  <c r="K56" i="8"/>
  <c r="F54" i="8"/>
  <c r="L54" i="8" s="1"/>
  <c r="K54" i="8"/>
  <c r="F34" i="8"/>
  <c r="L34" i="8" s="1"/>
  <c r="K34" i="8"/>
  <c r="K6" i="8" l="1"/>
  <c r="K39" i="8"/>
  <c r="F35" i="8"/>
  <c r="L35" i="8" s="1"/>
  <c r="F33" i="8"/>
  <c r="L33" i="8" s="1"/>
  <c r="K33" i="8"/>
  <c r="F55" i="8"/>
  <c r="L55" i="8" s="1"/>
  <c r="K55" i="8"/>
  <c r="K35" i="8" l="1"/>
  <c r="F6" i="8"/>
  <c r="L6" i="8" s="1"/>
  <c r="F53" i="8"/>
  <c r="K53" i="8"/>
  <c r="F8" i="8"/>
  <c r="L8" i="8" s="1"/>
  <c r="K8" i="8"/>
  <c r="F5" i="8"/>
  <c r="K5" i="8"/>
  <c r="K38" i="8" l="1"/>
  <c r="F38" i="8"/>
  <c r="L38" i="8" s="1"/>
  <c r="F37" i="8"/>
  <c r="L37" i="8" s="1"/>
  <c r="K37" i="8"/>
  <c r="F51" i="8"/>
  <c r="E7" i="19" s="1"/>
  <c r="L5" i="8"/>
  <c r="L51" i="8" s="1"/>
  <c r="L53" i="8"/>
  <c r="L75" i="8" s="1"/>
  <c r="F75" i="8"/>
  <c r="E8" i="19" s="1"/>
  <c r="F7" i="19" l="1"/>
  <c r="K7" i="19"/>
  <c r="K8" i="19"/>
  <c r="F8" i="19"/>
  <c r="L8" i="19" s="1"/>
  <c r="E6" i="19" l="1"/>
  <c r="J7" i="19"/>
  <c r="I6" i="19" s="1"/>
  <c r="J6" i="19" s="1"/>
  <c r="I5" i="19" s="1"/>
  <c r="L7" i="19" l="1"/>
  <c r="K6" i="19"/>
  <c r="F6" i="19"/>
  <c r="H5" i="19"/>
  <c r="E8" i="21" s="1"/>
  <c r="L6" i="19" l="1"/>
  <c r="E5" i="19"/>
  <c r="F5" i="19" s="1"/>
  <c r="E10" i="21"/>
  <c r="H26" i="19"/>
  <c r="E4" i="21" l="1"/>
  <c r="E7" i="21" s="1"/>
  <c r="E19" i="21" s="1"/>
  <c r="F26" i="19"/>
  <c r="J5" i="19"/>
  <c r="E11" i="21" s="1"/>
  <c r="E13" i="21"/>
  <c r="E12" i="21"/>
  <c r="E20" i="21"/>
  <c r="K5" i="19" l="1"/>
  <c r="J26" i="19"/>
  <c r="L5" i="19"/>
  <c r="L26" i="19" s="1"/>
  <c r="E21" i="21" l="1"/>
  <c r="E22" i="21" l="1"/>
  <c r="E23" i="21" s="1"/>
  <c r="E24" i="21"/>
  <c r="E25" i="21"/>
  <c r="E26" i="21" s="1"/>
  <c r="E27" i="21" s="1"/>
  <c r="E28" i="21" s="1"/>
  <c r="E29" i="21" s="1"/>
  <c r="E35" i="21"/>
  <c r="E32" i="21" l="1"/>
  <c r="E33" i="21"/>
</calcChain>
</file>

<file path=xl/sharedStrings.xml><?xml version="1.0" encoding="utf-8"?>
<sst xmlns="http://schemas.openxmlformats.org/spreadsheetml/2006/main" count="2147" uniqueCount="635">
  <si>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</si>
  <si>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</si>
  <si>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</si>
  <si>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</si>
  <si>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</si>
  <si>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</si>
  <si>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</si>
  <si>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</si>
  <si>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</si>
  <si>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</si>
  <si>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</si>
  <si>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</si>
  <si>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</si>
  <si>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</si>
  <si>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</si>
  <si>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</si>
  <si>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</si>
  <si>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</si>
  <si>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</si>
  <si>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</si>
  <si>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</si>
  <si>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</si>
  <si>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</si>
  <si>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</si>
  <si>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</si>
  <si>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</si>
  <si>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</si>
  <si>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</si>
  <si>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</si>
  <si>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</si>
  <si>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</si>
  <si>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</si>
  <si>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</si>
  <si>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</si>
  <si>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</si>
  <si>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</si>
  <si>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</si>
  <si>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</si>
  <si>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</si>
  <si>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</si>
  <si>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</si>
  <si>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</si>
  <si>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</si>
  <si>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</si>
  <si>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</si>
  <si>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</si>
  <si>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</si>
  <si>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</si>
  <si>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</si>
  <si>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</si>
  <si>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</si>
  <si>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</si>
  <si>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</si>
  <si>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소화배관공사</t>
  </si>
  <si>
    <t>010101</t>
  </si>
  <si>
    <t>강관배관</t>
  </si>
  <si>
    <t>D25</t>
  </si>
  <si>
    <t>M</t>
  </si>
  <si>
    <t>5D1E64EBE007BB90863E379EDC09B3</t>
  </si>
  <si>
    <t>T</t>
  </si>
  <si>
    <t>F</t>
  </si>
  <si>
    <t>0101015D1E64EBE007BB90863E379EDC09B3</t>
  </si>
  <si>
    <t>D32</t>
  </si>
  <si>
    <t>5D1E64EBE007BB90863E379EDC0E35</t>
  </si>
  <si>
    <t>0101015D1E64EBE007BB90863E379EDC0E35</t>
  </si>
  <si>
    <t>D40</t>
  </si>
  <si>
    <t>5D1E64EBE007BB90863E379EDC0FDB</t>
  </si>
  <si>
    <t>0101015D1E64EBE007BB90863E379EDC0FDB</t>
  </si>
  <si>
    <t>D50</t>
  </si>
  <si>
    <t>5D1E64EBE007BB90863E379EDC0C07</t>
  </si>
  <si>
    <t>0101015D1E64EBE007BB90863E379EDC0C07</t>
  </si>
  <si>
    <t>나사식강관제관이음쇠</t>
  </si>
  <si>
    <t>나사식강관제관이음쇠, ∮25mm, 백엘보, 나사</t>
  </si>
  <si>
    <t>개</t>
  </si>
  <si>
    <t>5A8834483007CF0FE335FF969A1F81EC003B37</t>
  </si>
  <si>
    <t>0101015A8834483007CF0FE335FF969A1F81EC003B37</t>
  </si>
  <si>
    <t>나사식강관제관이음쇠, ∮32mm, 백엘보, 나사</t>
  </si>
  <si>
    <t>5A8834483007CF0FE335FF969A1F81EC003B30</t>
  </si>
  <si>
    <t>0101015A8834483007CF0FE335FF969A1F81EC003B30</t>
  </si>
  <si>
    <t>나사식강관제관이음쇠, ∮40mm, 백엘보, 나사</t>
  </si>
  <si>
    <t>5A8834483007CF0FE335FF969A1F81EC003B31</t>
  </si>
  <si>
    <t>0101015A8834483007CF0FE335FF969A1F81EC003B31</t>
  </si>
  <si>
    <t>나사식강관제관이음쇠, ∮50mm, 백엘보, 나사</t>
  </si>
  <si>
    <t>5A8834483007CF0FE335FF969A1F81EC003B32</t>
  </si>
  <si>
    <t>0101015A8834483007CF0FE335FF969A1F81EC003B32</t>
  </si>
  <si>
    <t>나사식강관제관이음쇠, ∮25mm, 백티, 나사</t>
  </si>
  <si>
    <t>5A8834483007CF0FE335FF969A1F81EC003A24</t>
  </si>
  <si>
    <t>0101015A8834483007CF0FE335FF969A1F81EC003A24</t>
  </si>
  <si>
    <t>나사식강관제관이음쇠, ∮32mm, 백티, 나사</t>
  </si>
  <si>
    <t>5A8834483007CF0FE335FF969A1F81EC0035AB</t>
  </si>
  <si>
    <t>0101015A8834483007CF0FE335FF969A1F81EC0035AB</t>
  </si>
  <si>
    <t>나사식강관제관이음쇠, ∮40mm, 백티, 나사</t>
  </si>
  <si>
    <t>5A8834483007CF0FE335FF969A1F81EC0035AA</t>
  </si>
  <si>
    <t>0101015A8834483007CF0FE335FF969A1F81EC0035AA</t>
  </si>
  <si>
    <t>나사식강관제관이음쇠, ∮50mm, 백티, 나사</t>
  </si>
  <si>
    <t>5A8834483007CF0FE335FF969A1F81EC0035A9</t>
  </si>
  <si>
    <t>0101015A8834483007CF0FE335FF969A1F81EC0035A9</t>
  </si>
  <si>
    <t>나사식강관제관이음쇠, ∮32mm, 백리듀서, 나사</t>
  </si>
  <si>
    <t>5A8834483007CF0FE335FF969A1F81EC003486</t>
  </si>
  <si>
    <t>0101015A8834483007CF0FE335FF969A1F81EC003486</t>
  </si>
  <si>
    <t>나사식강관제관이음쇠, ∮40mm, 백리듀서, 나사</t>
  </si>
  <si>
    <t>5A8834483007CF0FE335FF969A1F81EC003487</t>
  </si>
  <si>
    <t>0101015A8834483007CF0FE335FF969A1F81EC003487</t>
  </si>
  <si>
    <t>나사식강관제관이음쇠, ∮50mm, 백리듀서, 나사</t>
  </si>
  <si>
    <t>5A8834483007CF0FE335FF969A1F81EC003480</t>
  </si>
  <si>
    <t>0101015A8834483007CF0FE335FF969A1F81EC003480</t>
  </si>
  <si>
    <t>나사식강관제관이음쇠, ∮25mm, 백유니언, 나사</t>
  </si>
  <si>
    <t>5A8834483007CF0FE335FF969A1F81EC0FA041</t>
  </si>
  <si>
    <t>0101015A8834483007CF0FE335FF969A1F81EC0FA041</t>
  </si>
  <si>
    <t>나사식강관제관이음쇠, ∮32mm, 백유니언, 나사</t>
  </si>
  <si>
    <t>5A8834483007CF0FE335FF969A1F81EC0FA040</t>
  </si>
  <si>
    <t>0101015A8834483007CF0FE335FF969A1F81EC0FA040</t>
  </si>
  <si>
    <t>나사식강관제관이음쇠, ∮40mm, 백유니언, 나사</t>
  </si>
  <si>
    <t>5A8834483007CF0FE335FF969A1F81EC0FA047</t>
  </si>
  <si>
    <t>0101015A8834483007CF0FE335FF969A1F81EC0FA047</t>
  </si>
  <si>
    <t>나사식강관제관이음쇠, ∮50mm, 백유니언, 나사</t>
  </si>
  <si>
    <t>5A8834483007CF0FE335FF969A1F81EC0FA046</t>
  </si>
  <si>
    <t>0101015A8834483007CF0FE335FF969A1F81EC0FA046</t>
  </si>
  <si>
    <t>나사식강관제관이음쇠, ∮25mm, 백소켓, 나사</t>
  </si>
  <si>
    <t>5A8834483007CF0FE335FF969A1F81EC0FA7F6</t>
  </si>
  <si>
    <t>0101015A8834483007CF0FE335FF969A1F81EC0FA7F6</t>
  </si>
  <si>
    <t>나사식강관제관이음쇠, ∮32mm, 백소켓, 나사</t>
  </si>
  <si>
    <t>5A8834483007CF0FE335FF969A1F81EC0FA7F7</t>
  </si>
  <si>
    <t>0101015A8834483007CF0FE335FF969A1F81EC0FA7F7</t>
  </si>
  <si>
    <t>나사식강관제관이음쇠, ∮40mm, 백소켓, 나사</t>
  </si>
  <si>
    <t>5A8834483007CF0FE335FF969A1F81EC0FA7F4</t>
  </si>
  <si>
    <t>0101015A8834483007CF0FE335FF969A1F81EC0FA7F4</t>
  </si>
  <si>
    <t>나사식강관제관이음쇠, ∮50mm, 백소켓, 나사</t>
  </si>
  <si>
    <t>5A8834483007CF0FE335FF969A1F81EC0FA7F5</t>
  </si>
  <si>
    <t>0101015A8834483007CF0FE335FF969A1F81EC0FA7F5</t>
  </si>
  <si>
    <t>나사식강관제관이음쇠, ∮25mm, 백캡, 나사</t>
  </si>
  <si>
    <t>5A8834483007CF0FE335FF969A1F81EC0E9B19</t>
  </si>
  <si>
    <t>0101015A8834483007CF0FE335FF969A1F81EC0E9B19</t>
  </si>
  <si>
    <t>용접식강관이음쇠</t>
  </si>
  <si>
    <t>용접식강관이음쇠, ∮65mm, 백티, 용접</t>
  </si>
  <si>
    <t>5A8834483007CF0FE334D9906EBE6E96134157</t>
  </si>
  <si>
    <t>0101015A8834483007CF0FE334D9906EBE6E96134157</t>
  </si>
  <si>
    <t>용접식강관이음쇠, ∮100mm, 백티, 용접</t>
  </si>
  <si>
    <t>5A8834483007CF0FE334D9906EBE6E96134155</t>
  </si>
  <si>
    <t>0101015A8834483007CF0FE334D9906EBE6E96134155</t>
  </si>
  <si>
    <t>용접식강관이음쇠, ∮65mm, 백리듀서, 용접</t>
  </si>
  <si>
    <t>5A8834483007CF0FE334D9906EBE6E961CA1F3</t>
  </si>
  <si>
    <t>0101015A8834483007CF0FE334D9906EBE6E961CA1F3</t>
  </si>
  <si>
    <t>용접식강관이음쇠, ∮100mm, 백리듀서, 용접</t>
  </si>
  <si>
    <t>5A8834483007CF0FE334D9906EBE6E961CA1FD</t>
  </si>
  <si>
    <t>0101015A8834483007CF0FE334D9906EBE6E961CA1FD</t>
  </si>
  <si>
    <t>강관전기아크용접</t>
  </si>
  <si>
    <t>D65</t>
  </si>
  <si>
    <t>개소</t>
  </si>
  <si>
    <t>5D1E54B55007B82A57373D121A7EA3</t>
  </si>
  <si>
    <t>0101015D1E54B55007B82A57373D121A7EA3</t>
  </si>
  <si>
    <t>D100</t>
  </si>
  <si>
    <t>5D1E54B660072F49C934B363AC1488</t>
  </si>
  <si>
    <t>0101015D1E54B660072F49C934B363AC1488</t>
  </si>
  <si>
    <t>소방용헤드</t>
  </si>
  <si>
    <t>스프링클러헤드, (폐쇄하향)72°C</t>
  </si>
  <si>
    <t>5D1EC40D7007E8650138D6C1CB74B1</t>
  </si>
  <si>
    <t>0101015D1EC40D7007E8650138D6C1CB74B1</t>
  </si>
  <si>
    <t>스프링클러헤드, (폐쇄상향)72°C</t>
  </si>
  <si>
    <t>5D1EC40D7007E854AC3D48AAED3D3B</t>
  </si>
  <si>
    <t>0101015D1EC40D7007E854AC3D48AAED3D3B</t>
  </si>
  <si>
    <t>5D1EC40D7007E8650138D6C1CB74B5</t>
  </si>
  <si>
    <t>0101015D1EC40D7007E8650138D6C1CB74B5</t>
  </si>
  <si>
    <t>스프링쿨러헤드 신축배관설치</t>
  </si>
  <si>
    <t>신축배관(보온) 2M</t>
  </si>
  <si>
    <t>5D1EC40D7007E8F4C534279F0A4A3B</t>
  </si>
  <si>
    <t>0101015D1EC40D7007E8F4C534279F0A4A3B</t>
  </si>
  <si>
    <t>준비자동식밸드 설치</t>
  </si>
  <si>
    <t>조</t>
  </si>
  <si>
    <t>5D1ED41AF007B77E3038AA15E09BB9</t>
  </si>
  <si>
    <t>0101015D1ED41AF007B77E3038AA15E09BB9</t>
  </si>
  <si>
    <t>방수구 이전설치</t>
  </si>
  <si>
    <t>65mm</t>
  </si>
  <si>
    <t>5D1ED41AF007D255FC39446100B47B</t>
  </si>
  <si>
    <t>0101015D1ED41AF007D255FC39446100B47B</t>
  </si>
  <si>
    <t>[ 합           계 ]</t>
  </si>
  <si>
    <t>TOTAL</t>
  </si>
  <si>
    <t>철거공사</t>
  </si>
  <si>
    <t>010102</t>
  </si>
  <si>
    <t>소방용헤드 철거</t>
  </si>
  <si>
    <t>5D1EC40D7007E854AC3D48AAED3D3A</t>
  </si>
  <si>
    <t>0101025D1EC40D7007E854AC3D48AAED3D3A</t>
  </si>
  <si>
    <t>5D1EC40D7007E8650138D6C1CB74B0</t>
  </si>
  <si>
    <t>0101025D1EC40D7007E8650138D6C1CB74B0</t>
  </si>
  <si>
    <t>스프링클러헤드, 드라이펜던트형 72°C</t>
  </si>
  <si>
    <t>5D1EC40D7007E8650138D6C1CB755D</t>
  </si>
  <si>
    <t>0101025D1EC40D7007E8650138D6C1CB755D</t>
  </si>
  <si>
    <t>드라이밸브 철거</t>
  </si>
  <si>
    <t>D150</t>
  </si>
  <si>
    <t>5D1EC407D0073F0588337DB54559A9</t>
  </si>
  <si>
    <t>0101025D1EC407D0073F0588337DB54559A9</t>
  </si>
  <si>
    <t>비      고</t>
  </si>
  <si>
    <t>일위대가</t>
  </si>
  <si>
    <t>5D1E64EBE007BB90863E379EDC09B35D0F042C7007771E963950785E6ACEED8CE18C</t>
  </si>
  <si>
    <t>5D1E64EBE007BB90863E379EDC09B35D0F042C7007771E963950785E6ACEED8CE2AE</t>
  </si>
  <si>
    <t>5D1E64EBE007BB90863E379EDC0E355D0F042C7007771E963950785E6ACEED8CE18C</t>
  </si>
  <si>
    <t>5D1E64EBE007BB90863E379EDC0E355D0F042C7007771E963950785E6ACEED8CE2AE</t>
  </si>
  <si>
    <t>5D1E64EBE007BB90863E379EDC0FDB5D0F042C7007771E963950785E6ACEED8CE18C</t>
  </si>
  <si>
    <t>5D1E64EBE007BB90863E379EDC0FDB5D0F042C7007771E963950785E6ACEED8CE2AE</t>
  </si>
  <si>
    <t>5D1E64EBE007BB90863E379EDC0C075D0F042C7007771E963950785E6ACEED8CE18C</t>
  </si>
  <si>
    <t>5D1E64EBE007BB90863E379EDC0C075D0F042C7007771E963950785E6ACEED8CE2AE</t>
  </si>
  <si>
    <t>5D1E54B55007B82A57373D121A7EA35D0F042C7007771E963950785E6ACEED8CE3B1</t>
  </si>
  <si>
    <t>5D1E54B660072F49C934B363AC14885D0F042C7007771E963950785E6ACEED8CE3B1</t>
  </si>
  <si>
    <t>5D1EC40D7007E8650138D6C1CB74B15D0F042C7007771E963950785E6ACEED8CE18C</t>
  </si>
  <si>
    <t>5D1EC40D7007E8650138D6C1CB74B15D0F042C7007771E963950785E6ACEED8CE2AE</t>
  </si>
  <si>
    <t>5D1EC40D7007E854AC3D48AAED3D3B5D0F042C7007771E963950785E6ACEED8CE18C</t>
  </si>
  <si>
    <t>5D1EC40D7007E854AC3D48AAED3D3B5D0F042C7007771E963950785E6ACEED8CE2AE</t>
  </si>
  <si>
    <t>5D1EC40D7007E8650138D6C1CB74B55D0F042C7007771E963950785E6ACEED8CE18C</t>
  </si>
  <si>
    <t>5D1EC40D7007E8650138D6C1CB74B55D0F042C7007771E963950785E6ACEED8CE2AE</t>
  </si>
  <si>
    <t>5D1EC40D7007E8F4C534279F0A4A3B5D0F042C7007771E963950785E6ACEED8CE18C</t>
  </si>
  <si>
    <t>5D1EC40D7007E8F4C534279F0A4A3B5D0F042C7007771E963950785E6ACEED8CE2AE</t>
  </si>
  <si>
    <t>5D1ED41AF007B77E3038AA15E09BB95D0F042C7007771E963950785E6ACEED8CE18C</t>
  </si>
  <si>
    <t>5D1ED41AF007D255FC39446100B47B5D0F042C7007771E963950785E6ACEED8CE18C</t>
  </si>
  <si>
    <t>5D1EC40D7007E854AC3D48AAED3D3A5D0F042C7007771E963950785E6ACEED8CE18C</t>
  </si>
  <si>
    <t>5D1EC40D7007E854AC3D48AAED3D3A5D0F042C7007771E963950785E6ACEED8CE2AE</t>
  </si>
  <si>
    <t>5D1EC40D7007E8650138D6C1CB74B05D0F042C7007771E963950785E6ACEED8CE18C</t>
  </si>
  <si>
    <t>5D1EC40D7007E8650138D6C1CB74B05D0F042C7007771E963950785E6ACEED8CE2AE</t>
  </si>
  <si>
    <t>5D1EC40D7007E8650138D6C1CB755D5D0F042C7007771E963950785E6ACEED8CE18C</t>
  </si>
  <si>
    <t>5D1EC40D7007E8650138D6C1CB755D5D0F042C7007771E963950785E6ACEED8CE2AE</t>
  </si>
  <si>
    <t>5D1EC407D0073F0588337DB54559A95D0F042C7007771E963950785E6ACEED8CE18C</t>
  </si>
  <si>
    <t>5D1EC407D0073F0588337DB54559A95D0F042C7007771E963950785E6ACEED8CE2AE</t>
  </si>
  <si>
    <t>조달청가격</t>
  </si>
  <si>
    <t>거래가격</t>
  </si>
  <si>
    <t>유통물가</t>
  </si>
  <si>
    <t>물가정보</t>
  </si>
  <si>
    <t>조사가격2</t>
  </si>
  <si>
    <t>B</t>
  </si>
  <si>
    <t>적용율(%)</t>
  </si>
  <si>
    <t>소수점이하자릿수</t>
  </si>
  <si>
    <t>일위대가 코드</t>
  </si>
  <si>
    <t>강관배관  D25  (호표 1)</t>
  </si>
  <si>
    <t xml:space="preserve">      배관공</t>
  </si>
  <si>
    <t xml:space="preserve">      보통인부</t>
  </si>
  <si>
    <t>강관배관  D32  (호표 2)</t>
  </si>
  <si>
    <t>강관배관  D40  (호표 3)</t>
  </si>
  <si>
    <t>강관배관  D50  (호표 4)</t>
  </si>
  <si>
    <t>강관전기아크용접  D65  (호표 5)</t>
  </si>
  <si>
    <t xml:space="preserve">      용접공</t>
  </si>
  <si>
    <t>강관전기아크용접  D100  (호표 6)</t>
  </si>
  <si>
    <t>소방용헤드  스프링클러헤드, (폐쇄하향)72°C  (호표 7)</t>
  </si>
  <si>
    <t>소방용헤드  스프링클러헤드, (폐쇄상향)72°C  (호표 8)</t>
  </si>
  <si>
    <t>소방용헤드  스프링클러헤드, 드라이펜던츠형 72°C  (호표 9)</t>
  </si>
  <si>
    <t>스프링쿨러헤드 신축배관설치  신축배관(보온) 2M  (호표 10)</t>
  </si>
  <si>
    <t>준비자동식밸드 설치  D100  (호표 11)</t>
  </si>
  <si>
    <t>방수구 이전설치  65mm  (호표 12)</t>
  </si>
  <si>
    <t>소방용헤드 철거  스프링클러헤드, (폐쇄상향)72°C  (호표 13)</t>
  </si>
  <si>
    <t>소방용헤드 철거  스프링클러헤드, (폐쇄하향)72°C  (호표 14)</t>
  </si>
  <si>
    <t>소방용헤드 철거  스프링클러헤드, 드라이펜던트형 72°C  (호표 15)</t>
  </si>
  <si>
    <t>드라이밸브 철거  D150  (호표 16)</t>
  </si>
  <si>
    <t>계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</si>
  <si>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</si>
  <si>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</si>
  <si>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</si>
  <si>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</si>
  <si>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</si>
  <si>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</si>
  <si>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</si>
  <si>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</si>
  <si>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</si>
  <si>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</si>
  <si>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</si>
  <si>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</si>
  <si>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</si>
  <si>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</si>
  <si>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</si>
  <si>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</si>
  <si>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</si>
  <si>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</si>
  <si>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</si>
  <si>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</si>
  <si>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6개월이하</t>
  </si>
  <si>
    <t>BS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</si>
  <si>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</si>
  <si>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</si>
  <si>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</si>
  <si>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</si>
  <si>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</si>
  <si>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</si>
  <si>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</si>
  <si>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</si>
  <si>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</si>
  <si>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1개월이상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</si>
  <si>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</si>
  <si>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</si>
  <si>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</si>
  <si>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</si>
  <si>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</si>
  <si>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</si>
  <si>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1억원이상</t>
  </si>
  <si>
    <t>CA</t>
  </si>
  <si>
    <t>산업안전보건관리비</t>
  </si>
  <si>
    <t>2천만원이상</t>
  </si>
  <si>
    <t>CB</t>
  </si>
  <si>
    <t>노인장기요양보험료</t>
  </si>
  <si>
    <t>건강보험료 * 13.14%</t>
  </si>
  <si>
    <t>CG</t>
  </si>
  <si>
    <t>기   타    경   비</t>
  </si>
  <si>
    <t>CL</t>
  </si>
  <si>
    <t>CS</t>
  </si>
  <si>
    <t>S1</t>
  </si>
  <si>
    <t>D1</t>
  </si>
  <si>
    <t>일  반  관  리  비</t>
  </si>
  <si>
    <t>D2</t>
  </si>
  <si>
    <t>이              윤</t>
  </si>
  <si>
    <t>D4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</si>
  <si>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</si>
  <si>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</si>
  <si>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</si>
  <si>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</si>
  <si>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</si>
  <si>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</si>
  <si>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</si>
  <si>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</si>
  <si>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</si>
  <si>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</si>
  <si>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</si>
  <si>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</si>
  <si>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</si>
  <si>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</si>
  <si>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</si>
  <si>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</si>
  <si>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</si>
  <si>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</si>
  <si>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</si>
  <si>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</si>
  <si>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</si>
  <si>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</si>
  <si>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</si>
  <si>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</si>
  <si>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</si>
  <si>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</si>
  <si>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</si>
  <si>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</si>
  <si>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</si>
  <si>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</si>
  <si>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</si>
  <si>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</si>
  <si>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</si>
  <si>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</si>
  <si>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</si>
  <si>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</si>
  <si>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</si>
  <si>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</si>
  <si>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</si>
  <si>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</si>
  <si>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</si>
  <si>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</si>
  <si>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</si>
  <si>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</si>
  <si>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</si>
  <si>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</si>
  <si>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</si>
  <si>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</si>
  <si>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</si>
  <si>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</si>
  <si>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DA</t>
  </si>
  <si>
    <t>고재처리비</t>
  </si>
  <si>
    <t>DM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</si>
  <si>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</si>
  <si>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</si>
  <si>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</si>
  <si>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</si>
  <si>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</si>
  <si>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</si>
  <si>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</si>
  <si>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</si>
  <si>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</si>
  <si>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스프링클러헤드, 드라이펜던트형 72°C</t>
    <phoneticPr fontId="1" type="noConversion"/>
  </si>
  <si>
    <t>소방기계공사</t>
    <phoneticPr fontId="1" type="noConversion"/>
  </si>
  <si>
    <t>경              비</t>
  </si>
  <si>
    <t>석  면  분  담  금</t>
  </si>
  <si>
    <t>노무비 * 0.006%</t>
  </si>
  <si>
    <t>소방전기공사</t>
  </si>
  <si>
    <t>자동화재탐지설비공사</t>
  </si>
  <si>
    <t>유도등설비공사</t>
  </si>
  <si>
    <t>비상방송설비공사</t>
  </si>
  <si>
    <t>010103</t>
  </si>
  <si>
    <t>비상조명등설비공사</t>
  </si>
  <si>
    <t>010104</t>
  </si>
  <si>
    <t>무선통신보조설비공사</t>
  </si>
  <si>
    <t>010105</t>
  </si>
  <si>
    <t>나사없는전선관-노출</t>
  </si>
  <si>
    <t>E19</t>
  </si>
  <si>
    <t>531A6229DA8F53D29C0DB46E001C30</t>
  </si>
  <si>
    <t>010101531A6229DA8F53D29C0DB46E001C30</t>
  </si>
  <si>
    <t>E25</t>
  </si>
  <si>
    <t>531A6229DA8F53D29C0DB46E001F85</t>
  </si>
  <si>
    <t>010101531A6229DA8F53D29C0DB46E001F85</t>
  </si>
  <si>
    <t>E31</t>
  </si>
  <si>
    <t>531A6229DA8F53D29C0DB46E001EFE</t>
  </si>
  <si>
    <t>010101531A6229DA8F53D29C0DB46E001EFE</t>
  </si>
  <si>
    <t>1종금속제가요전선관-노출</t>
  </si>
  <si>
    <t>16mm, 비방수</t>
  </si>
  <si>
    <t>531A6259CC75C40790A733D3301E5B</t>
  </si>
  <si>
    <t>010101531A6259CC75C40790A733D3301E5B</t>
  </si>
  <si>
    <t>1종금속제가요전선관</t>
  </si>
  <si>
    <t>1종금속제가요전선관, 박스커넥터, 16mm, 비방수</t>
  </si>
  <si>
    <t>5478E2093EC9EB399862E98F601102CE0F8818</t>
  </si>
  <si>
    <t>0101015478E2093EC9EB399862E98F601102CE0F8818</t>
  </si>
  <si>
    <t>450/75OV 저독성난연가교폴리올레핀절연전선(HFIX)</t>
  </si>
  <si>
    <t>1.38㎜</t>
  </si>
  <si>
    <t>531A6259CC487C119422E10F201D10</t>
  </si>
  <si>
    <t>010101531A6259CC487C119422E10F201D10</t>
  </si>
  <si>
    <t>0.6/1kv 내화케이블(F-FR-8)</t>
  </si>
  <si>
    <t>4C*2.5㎟</t>
  </si>
  <si>
    <t>531A6259CC5AEECB9D49CB6D501398</t>
  </si>
  <si>
    <t>010101531A6259CC5AEECB9D49CB6D501398</t>
  </si>
  <si>
    <t>아우트렛박스-매입</t>
  </si>
  <si>
    <t>8각, 54mm</t>
  </si>
  <si>
    <t>520D32F92215D6CB990BA56C601155</t>
  </si>
  <si>
    <t>010101520D32F92215D6CB990BA56C601155</t>
  </si>
  <si>
    <t>중형 4각, 54㎜</t>
  </si>
  <si>
    <t>520D32F92215D6CB990BA56C6016D7</t>
  </si>
  <si>
    <t>010101520D32F92215D6CB990BA56C6016D7</t>
  </si>
  <si>
    <t>아웃렛박스</t>
  </si>
  <si>
    <t>아웃렛박스, 커버, 8각, 평형</t>
  </si>
  <si>
    <t>5478E2093EDA49CB90632EC950151450D03EA3</t>
  </si>
  <si>
    <t>0101015478E2093EDA49CB90632EC950151450D03EA3</t>
  </si>
  <si>
    <t>아웃렛박스, 커버, 4각, 평</t>
  </si>
  <si>
    <t>5478E2093EDA49CB90632EC950151450D03EA0</t>
  </si>
  <si>
    <t>0101015478E2093EDA49CB90632EC950151450D03EA0</t>
  </si>
  <si>
    <t>풀박스(천장면)-노출</t>
  </si>
  <si>
    <t>150*150*100mm</t>
  </si>
  <si>
    <t>531A6259CCF9207399F35443A014C7</t>
  </si>
  <si>
    <t>010101531A6259CCF9207399F35443A014C7</t>
  </si>
  <si>
    <t>화재감지기</t>
  </si>
  <si>
    <t>열감지기,차동식스포트형</t>
  </si>
  <si>
    <t>531A6259F9E8F62796F2DADDB0121F</t>
  </si>
  <si>
    <t>010101531A6259F9E8F62796F2DADDB0121F</t>
  </si>
  <si>
    <t>연기감지기, 광전식</t>
  </si>
  <si>
    <t>531A6259F9E8F62796F2DBE3801502</t>
  </si>
  <si>
    <t>010101531A6259F9E8F62796F2DBE3801502</t>
  </si>
  <si>
    <t>사이렌</t>
  </si>
  <si>
    <t>531A6259F9E8F62796F134BAE01F3C</t>
  </si>
  <si>
    <t>010101531A6259F9E8F62796F134BAE01F3C</t>
  </si>
  <si>
    <t>전선관지지행거(단독)</t>
  </si>
  <si>
    <t>16C</t>
  </si>
  <si>
    <t>531A6259CC75C4DC98F67C1C20110A</t>
  </si>
  <si>
    <t>010101531A6259CC75C4DC98F67C1C20110A</t>
  </si>
  <si>
    <t>28C</t>
  </si>
  <si>
    <t>531A6259CC75C4DC98F67C1C201337</t>
  </si>
  <si>
    <t>010101531A6259CC75C4DC98F67C1C201337</t>
  </si>
  <si>
    <t>배관용 구멍뚫기(코어드릴)-Con,c</t>
  </si>
  <si>
    <t>두께 30cm 이하 ∮25mm, 벽</t>
  </si>
  <si>
    <t>531A6229F5EA7BB89B13C95C701AC8</t>
  </si>
  <si>
    <t>010101531A6229F5EA7BB89B13C95C701AC8</t>
  </si>
  <si>
    <t>화재감지기 -철거</t>
  </si>
  <si>
    <t>감지기</t>
  </si>
  <si>
    <t>531AA28989B729B9954EE2FA601B9C</t>
  </si>
  <si>
    <t>010101531AA28989B729B9954EE2FA601B9C</t>
  </si>
  <si>
    <t>등기구 - 철거후 재설치</t>
  </si>
  <si>
    <t>평판 매입등</t>
  </si>
  <si>
    <t>EA</t>
  </si>
  <si>
    <t>531A6259CCF920509BF5066D301775</t>
  </si>
  <si>
    <t>010101531A6259CCF920509BF5066D301775</t>
  </si>
  <si>
    <t>기존 덕트 철거</t>
  </si>
  <si>
    <t>520D32F9226DF6419DBA2D03A01BB2</t>
  </si>
  <si>
    <t>010101520D32F9226DF6419DBA2D03A01BB2</t>
  </si>
  <si>
    <t>방화샷타 제어반</t>
  </si>
  <si>
    <t>신설</t>
  </si>
  <si>
    <t>대</t>
  </si>
  <si>
    <t>531A6259F9E8F62796F75D3F001C78</t>
  </si>
  <si>
    <t>010101531A6259F9E8F62796F75D3F001C78</t>
  </si>
  <si>
    <t>531A6259F9E8F62796F75D3F001C7B</t>
  </si>
  <si>
    <t>철거</t>
  </si>
  <si>
    <t>531A6259F9E8F62796F75D3F001C7A</t>
  </si>
  <si>
    <t>010101531A6259F9E8F62796F75D3F001C7A</t>
  </si>
  <si>
    <t>시각경보기</t>
  </si>
  <si>
    <t>531AA28989B73A3A9E2FF7ACF01E1D</t>
  </si>
  <si>
    <t>010101531AA28989B73A3A9E2FF7ACF01E1D</t>
  </si>
  <si>
    <t>시각경보기용 전원반</t>
  </si>
  <si>
    <t>531AA28989B73A2897061C95201CE0</t>
  </si>
  <si>
    <t>010101531AA28989B73A2897061C95201CE0</t>
  </si>
  <si>
    <t>010102531A6229DA8F53D29C0DB46E001C30</t>
  </si>
  <si>
    <t>010102531A6259CC75C40790A733D3301E5B</t>
  </si>
  <si>
    <t>0101025478E2093EC9EB399862E98F601102CE0F8818</t>
  </si>
  <si>
    <t>2.5㎟</t>
  </si>
  <si>
    <t>531A6259CC487C119422E10F2018AE</t>
  </si>
  <si>
    <t>010102531A6259CC487C119422E10F2018AE</t>
  </si>
  <si>
    <t>010102520D32F92215D6CB990BA56C601155</t>
  </si>
  <si>
    <t>010102520D32F92215D6CB990BA56C6016D7</t>
  </si>
  <si>
    <t>0101025478E2093EDA49CB90632EC950151450D03EA3</t>
  </si>
  <si>
    <t>0101025478E2093EDA49CB90632EC950151450D03EA0</t>
  </si>
  <si>
    <t>피난구 유도등(고휘도-LED)</t>
  </si>
  <si>
    <t>중형(단면) 60분용</t>
  </si>
  <si>
    <t>531A6259F9E8F62796F134B8301A52</t>
  </si>
  <si>
    <t>010102531A6259F9E8F62796F134B8301A52</t>
  </si>
  <si>
    <t>음성점멸 유도등</t>
  </si>
  <si>
    <t>531A6259F9E8F62796F134B8301A51</t>
  </si>
  <si>
    <t>010102531A6259F9E8F62796F134B8301A51</t>
  </si>
  <si>
    <t>거실통로유도등(고휘도-LED)</t>
  </si>
  <si>
    <t>천장양면</t>
  </si>
  <si>
    <t>531A6259F9E8F62796F134B830106F</t>
  </si>
  <si>
    <t>010102531A6259F9E8F62796F134B830106F</t>
  </si>
  <si>
    <t>피난구 유도등 철거</t>
  </si>
  <si>
    <t>531A6259F9E8F62796F134B8301A50</t>
  </si>
  <si>
    <t>010102531A6259F9E8F62796F134B8301A50</t>
  </si>
  <si>
    <t>010102531A6259CC75C4DC98F67C1C20110A</t>
  </si>
  <si>
    <t>010102531A6229F5EA7BB89B13C95C701AC8</t>
  </si>
  <si>
    <t>배관용 홈파기</t>
  </si>
  <si>
    <t>∮22mm 이하용</t>
  </si>
  <si>
    <t>531A6229F5EA7B9D9DB619478012CE</t>
  </si>
  <si>
    <t>010102531A6229F5EA7B9D9DB619478012CE</t>
  </si>
  <si>
    <t>010103531A6229DA8F53D29C0DB46E001C30</t>
  </si>
  <si>
    <t>010103531A6259CC75C40790A733D3301E5B</t>
  </si>
  <si>
    <t>0101035478E2093EC9EB399862E98F601102CE0F8818</t>
  </si>
  <si>
    <t>010103531A6259CC487C119422E10F201D10</t>
  </si>
  <si>
    <t>010103520D32F92215D6CB990BA56C6016D7</t>
  </si>
  <si>
    <t>0101035478E2093EDA49CB90632EC950151450D03EA0</t>
  </si>
  <si>
    <t>스피커</t>
  </si>
  <si>
    <t>천정형 3W</t>
  </si>
  <si>
    <t>531A62299C6F5F0E9FA6D35EA01310</t>
  </si>
  <si>
    <t>010103531A62299C6F5F0E9FA6D35EA01310</t>
  </si>
  <si>
    <t>스피커 - 철거</t>
  </si>
  <si>
    <t>천정형</t>
  </si>
  <si>
    <t>531AA28989B729B9954EE2FA601B9F</t>
  </si>
  <si>
    <t>010103531AA28989B729B9954EE2FA601B9F</t>
  </si>
  <si>
    <t>010103531A6259CC75C4DC98F67C1C20110A</t>
  </si>
  <si>
    <t>010103531A6229F5EA7BB89B13C95C701AC8</t>
  </si>
  <si>
    <t>010104531A6229DA8F53D29C0DB46E001C30</t>
  </si>
  <si>
    <t>010104531A6259CC75C40790A733D3301E5B</t>
  </si>
  <si>
    <t>0101045478E2093EC9EB399862E98F601102CE0F8818</t>
  </si>
  <si>
    <t>010104531A6259CC487C119422E10F2018AE</t>
  </si>
  <si>
    <t>난연 비닐절연접지용전선(F-GV)-관내</t>
  </si>
  <si>
    <t>0.6/1kv, 2.5㎟</t>
  </si>
  <si>
    <t>531A6259CC487C3C93650455E0170B</t>
  </si>
  <si>
    <t>010104531A6259CC487C3C93650455E0170B</t>
  </si>
  <si>
    <t>010104520D32F92215D6CB990BA56C6016D7</t>
  </si>
  <si>
    <t>0101045478E2093EDA49CB90632EC950151450D03EA0</t>
  </si>
  <si>
    <t>비상조명등</t>
  </si>
  <si>
    <t>531AA28989A6BADB998C269E401F52</t>
  </si>
  <si>
    <t>010104531AA28989A6BADB998C269E401F52</t>
  </si>
  <si>
    <t>비상조명등 철거</t>
  </si>
  <si>
    <t>531AA28989A6BADB998C269E401F53</t>
  </si>
  <si>
    <t>010104531AA28989A6BADB998C269E401F53</t>
  </si>
  <si>
    <t>010104531A6259CC75C4DC98F67C1C20110A</t>
  </si>
  <si>
    <t>010104531A6229F5EA7BB89B13C95C701AC8</t>
  </si>
  <si>
    <t>010105531A6229DA8F53D29C0DB46E001EFE</t>
  </si>
  <si>
    <t>010105520D32F92215D6CB990BA56C6016D7</t>
  </si>
  <si>
    <t>0101055478E2093EDA49CB90632EC950151450D03EA0</t>
  </si>
  <si>
    <t>010105531A6259CC75C4DC98F67C1C201337</t>
  </si>
  <si>
    <t>무선통신보조설비</t>
  </si>
  <si>
    <t>536262B988A216C197837132501C364B058772</t>
  </si>
  <si>
    <t>010105536262B988A216C197837132501C364B058772</t>
  </si>
  <si>
    <t>544332D95C72406890F9972B001B9995BA346379</t>
  </si>
  <si>
    <t>531A6229DA8F53D29C0DB46E001C30538022A9CA46349790E36E2FA0192AB4F3238D</t>
  </si>
  <si>
    <t>531A6229DA8F53D29C0DB46E001F85538022A9CA46349790E36E2FA0192AB4F3238D</t>
  </si>
  <si>
    <t>531A6229DA8F53D29C0DB46E001EFE538022A9CA46349790E36E2FA0192AB4F3238D</t>
  </si>
  <si>
    <t>531A6259CC75C40790A733D3301E5B538022A9CA46349790E36E2FA0192AB4F3238D</t>
  </si>
  <si>
    <t>531A6259CC487C119422E10F201D10538022A9CA46349790E36E2FA0192AB4F3238D</t>
  </si>
  <si>
    <t>531A6259CC5AEECB9D49CB6D501398538022A9CA46349790E36E2FA0192AB4F32380</t>
  </si>
  <si>
    <t>520D32F92215D6CB990BA56C601155538022A9CA46349790E36E2FA0192AB4F32CE2</t>
  </si>
  <si>
    <t>520D32F92215D6CB990BA56C6016D7538022A9CA46349790E36E2FA0192AB4F32CE2</t>
  </si>
  <si>
    <t>531A6259CCF9207399F35443A014C7538022A9CA46349790E36E2FA0192AB4F3238D</t>
  </si>
  <si>
    <t>531A6259F9E8F62796F2DADDB0121F538022A9CA46349790E36E2FA0192AB4F3238D</t>
  </si>
  <si>
    <t>531A6259F9E8F62796F2DBE3801502538022A9CA46349790E36E2FA0192AB4F3238D</t>
  </si>
  <si>
    <t>531A6259F9E8F62796F134BAE01F3C538022A9CA46349790E36E2FA0192AB4F3238D</t>
  </si>
  <si>
    <t>531A6259CC75C4DC98F67C1C20110A538022A9CA46349790E36E2FA0192AB4F3238D</t>
  </si>
  <si>
    <t>531A6259CC75C4DC98F67C1C201337538022A9CA46349790E36E2FA0192AB4F3238D</t>
  </si>
  <si>
    <t>531A6229F5EA7BB89B13C95C701AC8538022A9CA46349790E36E2FA0192AB4F325B0</t>
  </si>
  <si>
    <t>531A6229F5EA7BB89B13C95C701AC8538022A9CA46349790E36E2FA0192AB4F324AC</t>
  </si>
  <si>
    <t>531AA28989B729B9954EE2FA601B9C538022A9CA46349790E36E2FA0192AB4F3238D</t>
  </si>
  <si>
    <t>531A6259CCF920509BF5066D301775538022A9CA46349790E36E2FA0192AB4F3238D</t>
  </si>
  <si>
    <t>520D32F9226DF6419DBA2D03A01BB2538022A9CA46349790E36E2FA0192AB4F32CE2</t>
  </si>
  <si>
    <t>531A6259F9E8F62796F75D3F001C78538022A9CA46349790E36E2FA0192AB4F3238D</t>
  </si>
  <si>
    <t>531A6259F9E8F62796F75D3F001C7B538022A9CA46349790E36E2FA0192AB4F3238D</t>
  </si>
  <si>
    <t>531A6259F9E8F62796F75D3F001C7A538022A9CA46349790E36E2FA0192AB4F3238D</t>
  </si>
  <si>
    <t>531AA28989B73A3A9E2FF7ACF01E1D538022A9CA46349790E36E2FA0192AB4F3238D</t>
  </si>
  <si>
    <t>531AA28989B73A2897061C95201CE0538022A9CA46349790E36E2FA0192AB4F3238D</t>
  </si>
  <si>
    <t>531A6259CC487C119422E10F2018AE538022A9CA46349790E36E2FA0192AB4F3238D</t>
  </si>
  <si>
    <t>531A6259F9E8F62796F134B8301A52538022A9CA46349790E36E2FA0192AB4F3238D</t>
  </si>
  <si>
    <t>531A6259F9E8F62796F134B8301A51538022A9CA46349790E36E2FA0192AB4F3238D</t>
  </si>
  <si>
    <t>531A6259F9E8F62796F134B830106F538022A9CA46349790E36E2FA0192AB4F3238D</t>
  </si>
  <si>
    <t>531A6259F9E8F62796F134B8301A50538022A9CA46349790E36E2FA0192AB4F3238D</t>
  </si>
  <si>
    <t>531A6229F5EA7B9D9DB619478012CE538022A9CA46349790E36E2FA0192AB4F324AC</t>
  </si>
  <si>
    <t>531A62299C6F5F0E9FA6D35EA01310538022A9CA46349790E36E2FA0192AB4F32CE3</t>
  </si>
  <si>
    <t>531AA28989B729B9954EE2FA601B9F538022A9CA46349790E36E2FA0192AB4F3238D</t>
  </si>
  <si>
    <t>531A6259CC487C3C93650455E0170B538022A9CA46349790E36E2FA0192AB4F3238D</t>
  </si>
  <si>
    <t>531AA28989A6BADB998C269E401F52538022A9CA46349790E36E2FA0192AB4F3238D</t>
  </si>
  <si>
    <t>531AA28989A6BADB998C269E401F53538022A9CA46349790E36E2FA0192AB4F3238D</t>
  </si>
  <si>
    <t>나사없는전선관-노출  E19  (호표 1)</t>
  </si>
  <si>
    <t xml:space="preserve">      내선전공</t>
  </si>
  <si>
    <t>나사없는전선관-노출  E25  (호표 2)</t>
  </si>
  <si>
    <t>나사없는전선관-노출  E31  (호표 3)</t>
  </si>
  <si>
    <t>1종금속제가요전선관-노출  16mm, 비방수  (호표 4)</t>
  </si>
  <si>
    <t>450/75OV 저독성난연가교폴리올레핀절연전선(HFIX)  1.38㎜  (호표 5)</t>
  </si>
  <si>
    <t>0.6/1kv 내화케이블(F-FR-8)  4C*2.5㎟  (호표 6)</t>
  </si>
  <si>
    <t xml:space="preserve">      저압케이블전공</t>
  </si>
  <si>
    <t>아우트렛박스-매입  8각, 54mm  (호표 7)</t>
  </si>
  <si>
    <t xml:space="preserve">      통신내선공</t>
  </si>
  <si>
    <t>아우트렛박스-매입  중형 4각, 54㎜  (호표 8)</t>
  </si>
  <si>
    <t>풀박스(천장면)-노출  150*150*100mm  (호표 9)</t>
  </si>
  <si>
    <t>화재감지기  열감지기,차동식스포트형  (호표 10)</t>
  </si>
  <si>
    <t>화재감지기  연기감지기, 광전식  (호표 11)</t>
  </si>
  <si>
    <t>사이렌  사이렌  (호표 12)</t>
  </si>
  <si>
    <t>전선관지지행거(단독)  16C  (호표 13)</t>
  </si>
  <si>
    <t>전선관지지행거(단독)  28C  (호표 14)</t>
  </si>
  <si>
    <t>배관용 구멍뚫기(코어드릴)-Con,c  두께 30cm 이하 ∮25mm, 벽  (호표 15)</t>
  </si>
  <si>
    <t xml:space="preserve">      착암공</t>
  </si>
  <si>
    <t>화재감지기 -철거  감지기  (호표 16)</t>
  </si>
  <si>
    <t>등기구 - 철거후 재설치  평판 매입등  (호표 17)</t>
  </si>
  <si>
    <t>기존 덕트 철거    (호표 18)</t>
  </si>
  <si>
    <t>방화샷타 제어반  신설  (호표 19)</t>
  </si>
  <si>
    <t>방화샷타 제어반  이설  (호표 20)</t>
  </si>
  <si>
    <t>방화샷타 제어반  철거  (호표 21)</t>
  </si>
  <si>
    <t>시각경보기    (호표 22)</t>
  </si>
  <si>
    <t>시각경보기용 전원반    (호표 23)</t>
  </si>
  <si>
    <t>450/75OV 저독성난연가교폴리올레핀절연전선(HFIX)  2.5㎟  (호표 24)</t>
  </si>
  <si>
    <t>피난구 유도등(고휘도-LED)  중형(단면) 60분용  (호표 25)</t>
  </si>
  <si>
    <t>음성점멸 유도등  음성점멸 유도등  (호표 26)</t>
  </si>
  <si>
    <t>거실통로유도등(고휘도-LED)  천장양면  (호표 27)</t>
  </si>
  <si>
    <t>피난구 유도등 철거    (호표 28)</t>
  </si>
  <si>
    <t>배관용 홈파기  ∮22mm 이하용  (호표 29)</t>
  </si>
  <si>
    <t>스피커  천정형 3W  (호표 30)</t>
  </si>
  <si>
    <t xml:space="preserve">      통신설비공</t>
  </si>
  <si>
    <t>스피커 - 철거  천정형  (호표 31)</t>
  </si>
  <si>
    <t>난연 비닐절연접지용전선(F-GV)-관내  0.6/1kv, 2.5㎟  (호표 32)</t>
  </si>
  <si>
    <t>비상조명등    (호표 33)</t>
  </si>
  <si>
    <t>비상조명등 철거    (호표 34)</t>
  </si>
  <si>
    <t>코아드릴  15.24cm  (호표 35)</t>
  </si>
  <si>
    <t>천단위미만 절사</t>
    <phoneticPr fontId="1" type="noConversion"/>
  </si>
  <si>
    <t>소방시설공사업배상책임공제</t>
    <phoneticPr fontId="1" type="noConversion"/>
  </si>
  <si>
    <t>요율</t>
    <phoneticPr fontId="1" type="noConversion"/>
  </si>
  <si>
    <t>10억원이하</t>
    <phoneticPr fontId="1" type="noConversion"/>
  </si>
  <si>
    <t>순공사금액*0.351%*(1+3년초과일수/1095)</t>
    <phoneticPr fontId="1" type="noConversion"/>
  </si>
  <si>
    <t>[ 부천대 대학혁신지원사업 밀레니엄관 지하1층 리뉴얼 디자인 (소방기계+소방전기) ]</t>
    <phoneticPr fontId="1" type="noConversion"/>
  </si>
  <si>
    <t>[ 부천대 대학혁신지원사업 밀레니엄관 지하1층 리뉴얼 디자인 소방기계공사 ]</t>
    <phoneticPr fontId="1" type="noConversion"/>
  </si>
  <si>
    <t>[ 부천대 대학혁신지원사업 밀레니엄관 지하1층 리뉴얼 디자인 소방전기공사 ]</t>
    <phoneticPr fontId="1" type="noConversion"/>
  </si>
  <si>
    <t>부천대 대학혁신지원사업 밀레니엄관 지하1층 리뉴얼 소방공사</t>
    <phoneticPr fontId="1" type="noConversion"/>
  </si>
  <si>
    <t>공사명 : 2026학년도 밀레니엄관 지하1층 개선공사(소방)</t>
    <phoneticPr fontId="1" type="noConversion"/>
  </si>
  <si>
    <t>직접노무비 * 17.5%</t>
    <phoneticPr fontId="1" type="noConversion"/>
  </si>
  <si>
    <t>(재료비+노무비) * 5%</t>
    <phoneticPr fontId="1" type="noConversion"/>
  </si>
  <si>
    <t>계 * 8%</t>
    <phoneticPr fontId="1" type="noConversion"/>
  </si>
  <si>
    <t>(노무비+경비+일반관리비) * 15%</t>
    <phoneticPr fontId="1" type="noConversion"/>
  </si>
  <si>
    <t>(재료비+직노) * 3.11%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</si>
</sst>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</cellStyleXfs>
  <cellXfs count="5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0" fillId="0" borderId="6" xfId="0" quotePrefix="1" applyBorder="1">
      <alignment vertical="center"/>
    </xf>
    <xf numFmtId="0" fontId="0" fillId="0" borderId="6" xfId="0" applyBorder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0" fillId="2" borderId="0" xfId="0" applyFill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5" xfId="0" quotePrefix="1" applyFont="1" applyBorder="1" applyAlignment="1">
      <alignment horizontal="center" vertical="center"/>
    </xf>
    <xf numFmtId="0" fontId="0" fillId="0" borderId="5" xfId="0" quotePrefix="1" applyBorder="1" applyAlignment="1">
      <alignment vertical="center" wrapText="1"/>
    </xf>
    <xf numFmtId="0" fontId="0" fillId="2" borderId="5" xfId="0" applyFill="1" applyBorder="1">
      <alignment vertical="center"/>
    </xf>
    <xf numFmtId="41" fontId="3" fillId="0" borderId="4" xfId="1" applyFont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3" fillId="3" borderId="5" xfId="0" quotePrefix="1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176" fontId="3" fillId="3" borderId="5" xfId="0" applyNumberFormat="1" applyFont="1" applyFill="1" applyBorder="1" applyAlignment="1">
      <alignment vertical="center" wrapText="1"/>
    </xf>
    <xf numFmtId="0" fontId="3" fillId="4" borderId="4" xfId="0" quotePrefix="1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177" fontId="3" fillId="4" borderId="4" xfId="0" applyNumberFormat="1" applyFont="1" applyFill="1" applyBorder="1" applyAlignment="1">
      <alignment vertical="center" wrapText="1"/>
    </xf>
    <xf numFmtId="0" fontId="3" fillId="4" borderId="5" xfId="0" quotePrefix="1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176" fontId="3" fillId="4" borderId="5" xfId="0" applyNumberFormat="1" applyFont="1" applyFill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3" fillId="0" borderId="7" xfId="0" quotePrefix="1" applyFont="1" applyBorder="1" applyAlignment="1">
      <alignment horizontal="distributed" vertical="center" wrapText="1"/>
    </xf>
    <xf numFmtId="0" fontId="0" fillId="0" borderId="8" xfId="0" applyBorder="1" applyAlignment="1">
      <alignment horizontal="distributed" vertical="center" wrapText="1"/>
    </xf>
    <xf numFmtId="0" fontId="0" fillId="0" borderId="9" xfId="0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&#51064;&#52380;&#51648;&#51216;\&#50629;&#52404;\&#49464;&#54868;\&#51312;&#45804;&#48376;&#48512;\Program%20Files\Mechanical\PROJECT\&#54252;&#54637;&#51204;&#54868;&#44397;\&#51109;&#50976;\yes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864;\&#47196;&#52972;%20&#46356;&#49828;&#53356;%20(d)\&#46020;&#47196;&#51652;&#51676;(11,6)\&#50689;&#46041;&#49440;%20&#44053;&#47497;~&#51452;&#47928;&#51652;&#44036;%20&#51204;&#44592;&#44277;&#49324;\&#44228;&#49328;&#49436;\&#44053;&#47497;(&#49345;)&#55092;&#44172;&#49548;\12,10(NEW)\&#50756;&#49457;\&#46020;&#47732;\&#46020;&#47196;&#44277;&#49324;-F\&#50689;&#50629;&#49548;\&#44228;&#49328;&#49436;\&#44053;&#47497;-&#44228;&#49328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WIN95\&#48148;&#53461;%20&#54868;&#47732;\&#45824;&#50864;&#45236;&#50669;&#49436;(1&#52264;)\LMEBM00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864;\&#47196;&#52972;%20&#46356;&#49828;&#53356;%20(d)\&#46020;&#47196;&#51652;&#51676;(11,6)\&#50689;&#46041;&#49440;%20&#44053;&#47497;~&#51452;&#47928;&#51652;&#44036;%20&#51204;&#44592;&#44277;&#49324;\&#44228;&#49328;&#49436;\&#44053;&#47497;(&#49345;)&#55092;&#44172;&#49548;\12,10(NEW)\&#50756;&#49457;\&#46020;&#47732;\&#46020;&#47196;&#44277;&#49324;-F\&#50689;&#50629;&#49548;\&#44228;&#49328;&#49436;\&#45800;&#50577;&#55092;&#44172;&#49548;-&#44228;&#49328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7928;&#44592;\D\HLOTUS\9801J\OUT\Y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3\my%20documents\My%20Documents\EXCEL\JUNGANG\&#50577;&#46041;&#50669;&#493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&#48149;&#51333;&#50896;\&#50857;&#49328;&#51068;&#49345;&#44160;&#49688;&#44256;%20(&#52509;&#52404;)\&#50857;&#49328;&#51068;&#49345;\&#45236;&#50669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3\my%20documents\&#48149;&#51333;&#50896;\&#50857;&#49328;&#51068;&#49345;&#44160;&#49688;&#44256;%20(&#52509;&#52404;)\&#50857;&#49328;&#51068;&#49345;\&#45236;&#50669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WINDOWS\&#48148;&#53461;%20&#54868;&#47732;\&#46041;&#50500;-1&#52264;\&#52280;&#44256;-&#51060;&#47928;\LMEBM00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7928;&#44592;\D\&#51088;&#47308;&#51665;\&#51068;&#48152;&#51088;&#47308;\&#44032;&#47196;&#46321;\&#53552;&#45328;&#45236;&#50669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200"/>
      <sheetName val="공통자료"/>
      <sheetName val="금액내역서"/>
      <sheetName val="SG"/>
      <sheetName val="말뚝지지력산정"/>
      <sheetName val="노임단가"/>
      <sheetName val="Baby일위대가"/>
      <sheetName val="40총괄"/>
      <sheetName val="40집계"/>
      <sheetName val="산출2-기기동력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"/>
      <sheetName val="발전기부하"/>
      <sheetName val="발전기"/>
      <sheetName val="변압기용량 "/>
      <sheetName val="전압조건"/>
      <sheetName val="전압강하계산서"/>
      <sheetName val="부하조건"/>
      <sheetName val="부하계산서"/>
      <sheetName val="조명율표"/>
      <sheetName val="CABLE전류"/>
      <sheetName val="광속"/>
      <sheetName val="조명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01"/>
      <sheetName val="산출02"/>
      <sheetName val="산출03"/>
      <sheetName val="산출04"/>
      <sheetName val="산출05"/>
      <sheetName val="산출06"/>
      <sheetName val="산출07"/>
      <sheetName val="표지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접지단자함-3P"/>
      <sheetName val="배관지지대 54C"/>
      <sheetName val="단가비교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갑지"/>
      <sheetName val="토 적 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1.수인터널"/>
      <sheetName val="일위대가목차"/>
      <sheetName val="김천일위"/>
      <sheetName val="노임"/>
      <sheetName val="공사비명세서"/>
      <sheetName val="200"/>
      <sheetName val="가로등내역서"/>
      <sheetName val="FILE1"/>
      <sheetName val="설계내역서"/>
      <sheetName val="입찰보고"/>
      <sheetName val="평3"/>
      <sheetName val="000000"/>
      <sheetName val="단중표"/>
      <sheetName val="1차설계변경내역"/>
      <sheetName val="#REF"/>
      <sheetName val="DANGA"/>
      <sheetName val="자재단가"/>
      <sheetName val="자료입력"/>
      <sheetName val="제경비율"/>
      <sheetName val="A-4"/>
      <sheetName val="재료"/>
      <sheetName val="토공 total"/>
      <sheetName val="골재산출"/>
      <sheetName val="전기일위대가"/>
      <sheetName val="조명율표"/>
      <sheetName val="수량산출서"/>
      <sheetName val="부대공Ⅱ"/>
      <sheetName val="부대단위수량"/>
      <sheetName val="청천내"/>
      <sheetName val="설계조건"/>
      <sheetName val="지급자재"/>
      <sheetName val="직노"/>
      <sheetName val="SLAB&quot;1&quot;"/>
      <sheetName val="총괄표"/>
      <sheetName val="실행내역"/>
      <sheetName val="손익분석"/>
      <sheetName val="DATA"/>
      <sheetName val="산출근거"/>
      <sheetName val="합천내역"/>
      <sheetName val="약품공급2"/>
      <sheetName val="일위대가(계측기설치)"/>
      <sheetName val="금액내역서"/>
      <sheetName val="단가비교표_공통1"/>
      <sheetName val="처리단락"/>
      <sheetName val="개요"/>
      <sheetName val="내역서"/>
      <sheetName val="IW-LIST"/>
      <sheetName val="백암비스타내역"/>
      <sheetName val="관리,공감"/>
      <sheetName val="통로box전기"/>
      <sheetName val="설계예산서"/>
      <sheetName val="조경일람"/>
      <sheetName val="도급내역서(재노경)"/>
      <sheetName val="요율"/>
      <sheetName val="Sheet5"/>
      <sheetName val="과세내역(세부)"/>
      <sheetName val="2000년 공정표"/>
      <sheetName val="토사(PE)"/>
      <sheetName val="Sheet1"/>
      <sheetName val="20관리비율"/>
      <sheetName val="법면"/>
      <sheetName val="부대공"/>
      <sheetName val="배수공1"/>
      <sheetName val="구조물공"/>
      <sheetName val="중기일위대가"/>
      <sheetName val="포장공"/>
      <sheetName val="토공"/>
      <sheetName val="지하1층"/>
      <sheetName val="7. Cable(설명)-IEC"/>
      <sheetName val="관람석제출"/>
      <sheetName val="48일위"/>
      <sheetName val="내역서01"/>
      <sheetName val="공사설계서"/>
      <sheetName val="5(철거수량)"/>
      <sheetName val="CAT_5"/>
      <sheetName val="설계명세서"/>
      <sheetName val="깨기"/>
      <sheetName val="일위집계"/>
      <sheetName val="역공종"/>
      <sheetName val="I一般比"/>
      <sheetName val="3BL공동구 수량"/>
      <sheetName val="LD"/>
      <sheetName val="WORK"/>
      <sheetName val="원가입력"/>
      <sheetName val="관개"/>
      <sheetName val="노임단가"/>
      <sheetName val="예산변경사항"/>
      <sheetName val="집계표"/>
      <sheetName val="VXXXXX"/>
      <sheetName val="101동"/>
      <sheetName val="식생블럭단위수량"/>
      <sheetName val="교각1"/>
      <sheetName val="터널조도"/>
      <sheetName val="초기화면"/>
      <sheetName val="guard(mac)"/>
      <sheetName val="일위대가표"/>
      <sheetName val="96정변2"/>
      <sheetName val="하수처리장"/>
      <sheetName val="단가 및 재료비"/>
      <sheetName val="공종단가"/>
      <sheetName val="인건비 "/>
      <sheetName val="내역서(중수)"/>
      <sheetName val="MCC제원"/>
      <sheetName val="전차선로 물량표"/>
      <sheetName val="벽산건설"/>
      <sheetName val="단가조사"/>
      <sheetName val="공통가설"/>
      <sheetName val="공사직종별노임"/>
      <sheetName val="노임,재료비"/>
      <sheetName val="b_balju_cho"/>
      <sheetName val="Macro(전선)"/>
      <sheetName val="자재단가표"/>
      <sheetName val="수량집계 (2)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용량 "/>
      <sheetName val="조도계산서"/>
      <sheetName val="표지(원주-상)"/>
      <sheetName val="전압조건"/>
      <sheetName val="전압강하계산서"/>
      <sheetName val="부하조건"/>
      <sheetName val="부하계산서"/>
      <sheetName val="조명율표"/>
      <sheetName val="CABLE전류"/>
      <sheetName val="광속"/>
      <sheetName val="조명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Sheet1"/>
      <sheetName val="E01-02(EV-1-LBS)"/>
      <sheetName val="Y-WORK"/>
      <sheetName val="경북전기"/>
      <sheetName val="원형맨홀수량"/>
      <sheetName val="총괄표"/>
      <sheetName val="대전21토목내역서"/>
      <sheetName val="전기"/>
      <sheetName val="단락전류-A"/>
      <sheetName val="조명시설"/>
      <sheetName val="말뚝지지력산정"/>
      <sheetName val="단가산출"/>
      <sheetName val="WORK"/>
      <sheetName val="모델링"/>
      <sheetName val="하중계산"/>
      <sheetName val="철거산출근거"/>
      <sheetName val="본체"/>
      <sheetName val="DATA"/>
      <sheetName val="CABLE SIZE-3"/>
      <sheetName val="단가비교표"/>
      <sheetName val="별표 "/>
      <sheetName val="터파기및재료"/>
      <sheetName val="주경기-오배수"/>
      <sheetName val="단가비교표 (계측제어)"/>
      <sheetName val="Sheet2"/>
      <sheetName val="1.설계조건"/>
      <sheetName val="단위중기"/>
      <sheetName val="#REF"/>
      <sheetName val="FRP내역서"/>
      <sheetName val="기계내역"/>
      <sheetName val="견적서"/>
      <sheetName val="기본DATA"/>
      <sheetName val="Apt내역"/>
      <sheetName val="부대시설"/>
      <sheetName val="대비"/>
      <sheetName val="crude.SLAB RE-bar"/>
      <sheetName val="철근단면적"/>
      <sheetName val="102역사"/>
      <sheetName val="일위"/>
      <sheetName val="MCC제원"/>
      <sheetName val="허용전류-IEC DATA"/>
      <sheetName val="단가표"/>
      <sheetName val="현장관리비집계표"/>
      <sheetName val="일위목록"/>
      <sheetName val="DATA (2)"/>
      <sheetName val="노임"/>
      <sheetName val="수량산출"/>
      <sheetName val="부하계산서"/>
      <sheetName val="지장물C"/>
      <sheetName val="계산근거"/>
      <sheetName val="신우"/>
      <sheetName val="LOAD-46"/>
      <sheetName val="직재"/>
      <sheetName val="내역서"/>
      <sheetName val="일집"/>
      <sheetName val="CAT_5"/>
      <sheetName val="Imp-Data"/>
      <sheetName val="기계시공"/>
      <sheetName val="공사원가계산서"/>
      <sheetName val="견적990322"/>
      <sheetName val="REINF."/>
      <sheetName val="SKETCH"/>
      <sheetName val="LOADS"/>
      <sheetName val="CODE"/>
      <sheetName val="FILE1"/>
      <sheetName val="건축공사"/>
      <sheetName val="내역"/>
      <sheetName val="개요"/>
      <sheetName val="부속동"/>
      <sheetName val="옥내아파트(전기)"/>
      <sheetName val="소업1교"/>
      <sheetName val="분석"/>
      <sheetName val="제-노임"/>
      <sheetName val="설직재-1"/>
      <sheetName val="제직재"/>
      <sheetName val="일위대가"/>
      <sheetName val="전차선로 물량표"/>
      <sheetName val="hvac(제어동)"/>
      <sheetName val="설직재_1"/>
      <sheetName val="Macro(전선)"/>
      <sheetName val="신당동집계표"/>
      <sheetName val="EKOG10건축"/>
      <sheetName val="plan&amp;section of foundation"/>
      <sheetName val="간선계산"/>
      <sheetName val="ETC"/>
      <sheetName val="재료"/>
      <sheetName val="3.공통공사대비"/>
      <sheetName val="DAT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원가계산서"/>
      <sheetName val="설계내역서"/>
      <sheetName val="제어반공량"/>
      <sheetName val="가격조사"/>
      <sheetName val="제어반견적"/>
      <sheetName val="주요물량"/>
      <sheetName val="터널조도"/>
      <sheetName val="ilch"/>
      <sheetName val="2F 회의실견적(5_14 일대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적쒩2002"/>
      <sheetName val="단위내엍목록"/>
      <sheetName val="ITEM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DS-LOAD"/>
      <sheetName val="WORK"/>
      <sheetName val="대비"/>
      <sheetName val="일반공사"/>
      <sheetName val="정부노임단가"/>
      <sheetName val="전기일위대가"/>
      <sheetName val="CONCRETE"/>
      <sheetName val="P礔CKAGE"/>
      <sheetName val="Y-WORK"/>
      <sheetName val="Sheet1 (2)"/>
      <sheetName val="D-3503"/>
      <sheetName val="운반비(전선륐)"/>
      <sheetName val="지급자재"/>
      <sheetName val="차액보증"/>
      <sheetName val="건축내역"/>
      <sheetName val="남양시작동자105노65기1.3화1.2"/>
      <sheetName val="공통비"/>
      <sheetName val="경비"/>
      <sheetName val="날개벽"/>
      <sheetName val="11.자재단가"/>
      <sheetName val="중기사용료"/>
      <sheetName val="데이타"/>
      <sheetName val="A-4"/>
      <sheetName val="BLOCK(1)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출근부"/>
      <sheetName val="자재단가"/>
      <sheetName val="백호우계수"/>
      <sheetName val="투찰"/>
      <sheetName val="코드"/>
      <sheetName val="타공종이기"/>
      <sheetName val="SG"/>
      <sheetName val="결과조달"/>
      <sheetName val="현금"/>
      <sheetName val="인건비"/>
      <sheetName val="내역분기"/>
      <sheetName val="노원열병합  건축공사기성내역서"/>
      <sheetName val="공통가설"/>
      <sheetName val="소비자가"/>
      <sheetName val="CTEMCOST"/>
      <sheetName val="부대내역"/>
      <sheetName val="토공"/>
      <sheetName val="001"/>
      <sheetName val="c_balju"/>
      <sheetName val="금액내역서"/>
      <sheetName val="sw1"/>
      <sheetName val="NOMUBI"/>
      <sheetName val="I.설계조건"/>
      <sheetName val="TEL"/>
      <sheetName val="전차선로 물량표"/>
      <sheetName val="CODE"/>
      <sheetName val="공사비집계"/>
      <sheetName val="연결임시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31.고_x0000_RTU"/>
      <sheetName val="단위중량"/>
      <sheetName val="L형옹벽(key)"/>
      <sheetName val="토공(완충)"/>
      <sheetName val="98지급계획"/>
      <sheetName val="설계예산내역서"/>
      <sheetName val="집1"/>
      <sheetName val="8.PILE  (돌출)"/>
      <sheetName val="토목주소"/>
      <sheetName val="프랜트면허"/>
      <sheetName val="관람석제출"/>
      <sheetName val="수량산출"/>
      <sheetName val="한강운반비"/>
      <sheetName val="#REF"/>
      <sheetName val="구조물철거타공정이월"/>
      <sheetName val="6호기"/>
      <sheetName val="판"/>
      <sheetName val="내역서(총)"/>
      <sheetName val="횡배위치"/>
      <sheetName val="견적시담(송포2공구)"/>
      <sheetName val="중기일위대가"/>
      <sheetName val="단가조사서"/>
      <sheetName val="기계내역"/>
      <sheetName val="토공계산서(부체도로)"/>
      <sheetName val="기초공"/>
      <sheetName val="기둥(원형)"/>
      <sheetName val="TOTAL"/>
      <sheetName val="환률"/>
      <sheetName val="BQ"/>
      <sheetName val="DATE"/>
      <sheetName val="설계조건"/>
      <sheetName val="안정계산"/>
      <sheetName val="단면검토"/>
      <sheetName val="노무비"/>
      <sheetName val="간선계산"/>
      <sheetName val="BID"/>
      <sheetName val="ABUT수량-A1"/>
      <sheetName val="건축"/>
      <sheetName val="수목단가"/>
      <sheetName val="시설수량표"/>
      <sheetName val="식재수량표"/>
      <sheetName val="일위목록"/>
      <sheetName val="B"/>
      <sheetName val="최초침전지집계표"/>
      <sheetName val="K1자재(3차등)"/>
      <sheetName val="총계"/>
      <sheetName val="내역서 "/>
      <sheetName val="준검 내역서"/>
      <sheetName val="산거각호표"/>
      <sheetName val="공통부대비"/>
      <sheetName val="정렬"/>
      <sheetName val="danga"/>
      <sheetName val="BJJIN"/>
      <sheetName val="단가"/>
      <sheetName val="시설물일위"/>
      <sheetName val="7.1유효폭"/>
      <sheetName val="몰탈재료산출"/>
      <sheetName val="fitting"/>
      <sheetName val="겉장"/>
      <sheetName val="기성검사원"/>
      <sheetName val="원가"/>
      <sheetName val="토목"/>
      <sheetName val="Site Expenses"/>
      <sheetName val="FACTOR"/>
      <sheetName val="Sheet4"/>
      <sheetName val="손익분석"/>
      <sheetName val="총집계표"/>
      <sheetName val="화재 탐지 설비"/>
      <sheetName val="현장지지물물량"/>
      <sheetName val="보합"/>
      <sheetName val="TYPE-B 평균H"/>
      <sheetName val="March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교각1"/>
      <sheetName val="회사99"/>
      <sheetName val="말뚝물량"/>
      <sheetName val="자재집계"/>
      <sheetName val="실행철강하도"/>
      <sheetName val="3BL공동구 수량"/>
      <sheetName val="2.대외공문"/>
      <sheetName val="총괄내역서"/>
      <sheetName val="계산근거"/>
      <sheetName val="품목"/>
      <sheetName val="맨홀수량집계"/>
      <sheetName val="STORAGE"/>
      <sheetName val="수량집계"/>
      <sheetName val="총괄집계표"/>
      <sheetName val="계화배수"/>
      <sheetName val="토 적 표"/>
      <sheetName val="품질 및 특성 보정계수"/>
      <sheetName val="32.銅기기초"/>
      <sheetName val="일위대가목록"/>
      <sheetName val="전신환매도율"/>
      <sheetName val="을"/>
      <sheetName val="노임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(2)"/>
      <sheetName val="가공비"/>
      <sheetName val="여흥"/>
      <sheetName val="기계실"/>
      <sheetName val="설변물량"/>
      <sheetName val="Explanation for Page 17"/>
      <sheetName val="UNIT"/>
      <sheetName val="DATA(BAC)"/>
      <sheetName val="내역1"/>
      <sheetName val="2000년1차"/>
      <sheetName val="2000전체분"/>
      <sheetName val="실행예산"/>
      <sheetName val="전기일위목록"/>
      <sheetName val="일위대가표"/>
      <sheetName val="점수계산1-2"/>
      <sheetName val="dtxl"/>
      <sheetName val="35_x000e_장주신설"/>
      <sheetName val="교각계산"/>
      <sheetName val="수량산출서"/>
      <sheetName val="woo(mac)"/>
      <sheetName val="경비2내역"/>
      <sheetName val="TYPE1"/>
      <sheetName val="eq_data"/>
      <sheetName val="설계예산서"/>
      <sheetName val="Dae_Jiju"/>
      <sheetName val="Sikje_ingun"/>
      <sheetName val="TREE_D"/>
      <sheetName val="입찰"/>
      <sheetName val="현경"/>
      <sheetName val="단면 (2)"/>
      <sheetName val="EUPDAT2"/>
      <sheetName val="산업개발안내서"/>
      <sheetName val="FRP배관단가(만수)"/>
      <sheetName val="만수배관단가"/>
      <sheetName val="년"/>
      <sheetName val="금액집계"/>
      <sheetName val="귀래 설계 공내역서"/>
      <sheetName val="대비표"/>
      <sheetName val="장비집계"/>
      <sheetName val="기계경비"/>
      <sheetName val="9GNG운반"/>
      <sheetName val="단중표"/>
      <sheetName val="사용성검토"/>
      <sheetName val="토목내역"/>
      <sheetName val="터파기및재료"/>
      <sheetName val="공종별 집계"/>
      <sheetName val="Macro1"/>
      <sheetName val="조건표"/>
      <sheetName val="총투자비산정"/>
      <sheetName val="ROE(FI)"/>
      <sheetName val="Sens&amp;Anal"/>
      <sheetName val="장문교(대전)"/>
      <sheetName val="건축(충일분)"/>
      <sheetName val="TABLE"/>
      <sheetName val="입력DATA"/>
      <sheetName val="바닥판"/>
      <sheetName val="unit 4"/>
      <sheetName val="현장"/>
      <sheetName val="Sheet2"/>
      <sheetName val="일위대가 (목록)"/>
      <sheetName val="견적서"/>
      <sheetName val="단가대비표"/>
      <sheetName val="2.예산냴역검토서"/>
      <sheetName val="별표"/>
      <sheetName val="공종분류"/>
      <sheetName val="원형맨홀수량"/>
      <sheetName val="단면(RW1)"/>
      <sheetName val="SE-611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전선 및 전선관"/>
      <sheetName val="조명율표"/>
      <sheetName val="총괄"/>
      <sheetName val="토목"/>
      <sheetName val="교각1"/>
      <sheetName val="Sheet1"/>
      <sheetName val="견적대비"/>
      <sheetName val="일위대가표(유단가)"/>
      <sheetName val="설계예산서"/>
      <sheetName val="수량집계"/>
      <sheetName val="1.수인터널"/>
      <sheetName val="수량산출"/>
      <sheetName val="가로등내역서"/>
      <sheetName val="수량산출서"/>
      <sheetName val="DATA"/>
      <sheetName val="2000.11월설계내역"/>
      <sheetName val="일위대가"/>
      <sheetName val="#REF"/>
      <sheetName val="터파기및재료"/>
      <sheetName val="집계표"/>
      <sheetName val="단가"/>
      <sheetName val="총괄표"/>
      <sheetName val="말뚝지지력산정"/>
      <sheetName val="실행철강하도"/>
      <sheetName val="내역서"/>
      <sheetName val="단가산출"/>
      <sheetName val="소야공정계획표"/>
      <sheetName val="내역서2안"/>
      <sheetName val="6호기"/>
      <sheetName val="입찰안"/>
      <sheetName val="준검 내역서"/>
      <sheetName val="봉양~조차장간고하개명(신설)"/>
      <sheetName val="하조서"/>
      <sheetName val="내역"/>
      <sheetName val="보증수수료산출"/>
      <sheetName val="bid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단가산출서(기계)"/>
      <sheetName val="JUCK"/>
      <sheetName val="INPUT"/>
      <sheetName val="부대내역"/>
      <sheetName val="단가조사"/>
      <sheetName val="참조-(1)"/>
      <sheetName val="일위대가표"/>
      <sheetName val="단가 및 재료비"/>
      <sheetName val="점검총괄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정부노임단가"/>
      <sheetName val="3BL공동구 수량"/>
      <sheetName val="ETC"/>
      <sheetName val="주상도"/>
      <sheetName val="돌망태단위수량"/>
      <sheetName val="2000년1차"/>
      <sheetName val="일위대가(목록)"/>
      <sheetName val="재료비"/>
      <sheetName val="간선계산"/>
      <sheetName val="단가조사서"/>
      <sheetName val="AS복구"/>
      <sheetName val="중기터파기"/>
      <sheetName val="변수값"/>
      <sheetName val="중기상차"/>
      <sheetName val="단면가정"/>
      <sheetName val="CABLE SIZE-3"/>
      <sheetName val="대치판정"/>
      <sheetName val="AS포장복구 "/>
      <sheetName val="Sheet2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물가자료"/>
      <sheetName val="품의서"/>
      <sheetName val="부하계산서"/>
      <sheetName val="물가시세"/>
      <sheetName val="MOTOR"/>
      <sheetName val="SG"/>
      <sheetName val="전신환매도율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20관리비율"/>
      <sheetName val="자재목록"/>
      <sheetName val="상수도토공집계표"/>
      <sheetName val="제수변수량"/>
      <sheetName val="공기변수량"/>
      <sheetName val="ABUT수량-A1"/>
      <sheetName val="단면 (2)"/>
      <sheetName val="2006기계경비산출표"/>
      <sheetName val="내역서(전기)"/>
      <sheetName val="Total"/>
      <sheetName val="원가계산"/>
      <sheetName val="신우"/>
      <sheetName val="말뚝물량"/>
      <sheetName val="에너지동"/>
      <sheetName val="연습"/>
      <sheetName val="5.정산서"/>
      <sheetName val="예산변경사항"/>
      <sheetName val="표지 (2)"/>
      <sheetName val="가감수량"/>
      <sheetName val="맨홀수량산출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Sheet1 (2)"/>
      <sheetName val="코드표"/>
      <sheetName val="입찰결과(DATA)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EQUIP-H"/>
      <sheetName val="경비_원본"/>
      <sheetName val="기계경비시간당손료목록"/>
      <sheetName val="동력부하(도산)"/>
      <sheetName val="요율"/>
      <sheetName val="자재대"/>
      <sheetName val="참고"/>
      <sheetName val="공사개요"/>
      <sheetName val="기계경비(시간당)"/>
      <sheetName val="램머"/>
      <sheetName val="소요자재"/>
      <sheetName val="노무산출서"/>
      <sheetName val="간접1"/>
      <sheetName val="기계내역"/>
      <sheetName val="공구원가계산"/>
      <sheetName val="2000전체분"/>
      <sheetName val="일반수량"/>
      <sheetName val="VA_code"/>
      <sheetName val="토공"/>
      <sheetName val="공종별원가계산"/>
      <sheetName val="말고개터널조명전압강하"/>
      <sheetName val="노임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연결관산출조서"/>
      <sheetName val="통장출금액"/>
      <sheetName val="BOX전기내역"/>
      <sheetName val=" 상부공통집계(총괄)"/>
      <sheetName val="부속동"/>
      <sheetName val="예산갑지"/>
      <sheetName val="단가일람"/>
      <sheetName val="조경일람"/>
      <sheetName val="일위대가목록"/>
      <sheetName val="하수급견적대비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1차증가원가계산"/>
      <sheetName val="원가계산서"/>
      <sheetName val="의왕내역"/>
      <sheetName val="포장공"/>
      <sheetName val="22단가(철거)"/>
      <sheetName val="49단가"/>
      <sheetName val="49단가(철거)"/>
      <sheetName val="22단가"/>
      <sheetName val="증감대비"/>
      <sheetName val="공종단가"/>
      <sheetName val="총괄집계표"/>
      <sheetName val="DATA1"/>
      <sheetName val="BASIC (2)"/>
      <sheetName val="품셈"/>
      <sheetName val="LD일"/>
      <sheetName val="FA설치명세"/>
      <sheetName val="FD"/>
      <sheetName val="48일위"/>
      <sheetName val="48수량"/>
      <sheetName val="22수량"/>
      <sheetName val="49일위"/>
      <sheetName val="22일위"/>
      <sheetName val="49수량"/>
      <sheetName val="LP-S"/>
      <sheetName val="관로"/>
      <sheetName val="15"/>
      <sheetName val="물량표"/>
      <sheetName val="수로교총재료집계"/>
      <sheetName val="약품설비"/>
      <sheetName val="인건비 "/>
      <sheetName val="재료집계"/>
      <sheetName val="b_balju_cho"/>
      <sheetName val="PO-BOQ"/>
      <sheetName val="적용(기계)"/>
      <sheetName val="일위집계표"/>
      <sheetName val="MACRO(MCC)"/>
      <sheetName val="2000,9월 일위"/>
      <sheetName val="금액결정"/>
      <sheetName val="현장관리비 "/>
      <sheetName val="아파트기별"/>
      <sheetName val="공리일"/>
      <sheetName val="진주방향"/>
      <sheetName val="마산방향"/>
      <sheetName val="AILC004"/>
      <sheetName val="일위대가(계측기설치)"/>
      <sheetName val="옹벽수량집계"/>
      <sheetName val="자재단가표"/>
      <sheetName val="고창터널(고창방향)"/>
      <sheetName val="인건비"/>
      <sheetName val="일반수량총괄"/>
      <sheetName val="입출재고현황 (2)"/>
      <sheetName val="변경비교-을"/>
      <sheetName val="노무비단가"/>
      <sheetName val="입찰보고"/>
      <sheetName val="데리네이타현황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CTEMCOST"/>
      <sheetName val="견적의뢰서"/>
      <sheetName val="가시설단위수량"/>
      <sheetName val="SORCE1"/>
      <sheetName val="001"/>
      <sheetName val="기자재대비표"/>
      <sheetName val="일위대가(출입)"/>
      <sheetName val="종합기별"/>
      <sheetName val="노무비명세서"/>
      <sheetName val="소요자재명세서"/>
      <sheetName val="사각맨홀"/>
      <sheetName val="건축개요"/>
      <sheetName val="금액내역서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1SPAN"/>
      <sheetName val="자  재"/>
      <sheetName val="기초코드"/>
      <sheetName val="노임(1차)"/>
      <sheetName val="교통량조사"/>
      <sheetName val="차도조도계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노무비"/>
      <sheetName val="과천MAIN"/>
      <sheetName val="노무비 근거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토량1-1"/>
    </sheetNames>
    <definedNames>
      <definedName name="Macro13"/>
      <definedName name="Macro2"/>
    </defined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경산"/>
      <sheetName val="현장경상비"/>
      <sheetName val="기계경비_시간당_"/>
      <sheetName val="설계예산서"/>
      <sheetName val="평가데이터"/>
      <sheetName val="2공구하도급내역서"/>
      <sheetName val="청천내"/>
      <sheetName val="구천"/>
      <sheetName val="내역"/>
      <sheetName val="현장경비"/>
      <sheetName val="아파트 내역"/>
      <sheetName val="예산내~1"/>
      <sheetName val="총괄내역서"/>
      <sheetName val="동원인원"/>
      <sheetName val="요율"/>
      <sheetName val="견적대비"/>
      <sheetName val="일위대가 "/>
      <sheetName val="설명"/>
      <sheetName val="공사원가계산서"/>
      <sheetName val="도급예산내역서총괄표"/>
      <sheetName val="변수값"/>
      <sheetName val="중기상차"/>
      <sheetName val="AS복구"/>
      <sheetName val="중기터파기"/>
      <sheetName val="전기일위대가"/>
      <sheetName val="연결임시"/>
      <sheetName val="일반공사"/>
      <sheetName val="#REF"/>
      <sheetName val="99총공사내역서"/>
      <sheetName val="배수공"/>
      <sheetName val="부대공"/>
      <sheetName val="토공"/>
      <sheetName val="포장공"/>
      <sheetName val="수량산출"/>
      <sheetName val="데이타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내역서 (1차)"/>
      <sheetName val="단가조사"/>
      <sheetName val="경산"/>
      <sheetName val="저"/>
      <sheetName val="Sheet1"/>
      <sheetName val="내역"/>
      <sheetName val="철거산출근거"/>
      <sheetName val="일위대가"/>
      <sheetName val="가로등내역서"/>
      <sheetName val="노임단가"/>
      <sheetName val="전기일위대가"/>
      <sheetName val="연결관암거"/>
      <sheetName val="Y-WORK"/>
      <sheetName val="1.수인터널"/>
      <sheetName val="내역서(삼호)"/>
      <sheetName val="자재단가"/>
      <sheetName val="차액보증"/>
      <sheetName val="내역서"/>
      <sheetName val="통일일위1"/>
      <sheetName val="재료단가"/>
      <sheetName val=" 냉각수펌프"/>
      <sheetName val="공조기휀"/>
      <sheetName val="AHU집계"/>
      <sheetName val="배관내역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재료비"/>
      <sheetName val=""/>
      <sheetName val="내역서"/>
      <sheetName val="설계실행투찰"/>
      <sheetName val="기계경비(시간당)"/>
      <sheetName val="BID"/>
      <sheetName val="진천,증평(9.3)"/>
      <sheetName val="내역서(원본)"/>
      <sheetName val="45,46"/>
      <sheetName val="DATE"/>
      <sheetName val="#REF"/>
      <sheetName val="Sheet3"/>
      <sheetName val="집계"/>
      <sheetName val="수간보호"/>
      <sheetName val="맨홀수량"/>
      <sheetName val="부대공사비"/>
      <sheetName val="현장관리비집계표"/>
      <sheetName val="Macro1"/>
      <sheetName val="집계표"/>
      <sheetName val="4차원가계산서"/>
      <sheetName val="터파기및재료"/>
      <sheetName val="내역작성"/>
      <sheetName val="단가"/>
      <sheetName val="노임"/>
      <sheetName val="노무"/>
      <sheetName val="입력"/>
      <sheetName val="수량산출"/>
      <sheetName val="자재"/>
      <sheetName val="기자재수량"/>
      <sheetName val="분전함신설"/>
      <sheetName val="접지1종"/>
      <sheetName val="건축내역(트럼프수성)"/>
      <sheetName val="노임단가"/>
      <sheetName val="산출내역서집계표"/>
      <sheetName val="가계부"/>
      <sheetName val="제품목록"/>
      <sheetName val="매입매출관리"/>
      <sheetName val="교통대책내역"/>
      <sheetName val="Sheet6"/>
      <sheetName val="굴착현장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IV 8㎟</v>
          </cell>
          <cell r="C10" t="str">
            <v>m</v>
          </cell>
          <cell r="D10">
            <v>794</v>
          </cell>
          <cell r="E10">
            <v>316</v>
          </cell>
          <cell r="F10">
            <v>842</v>
          </cell>
          <cell r="G10">
            <v>341</v>
          </cell>
          <cell r="L10">
            <v>316</v>
          </cell>
        </row>
        <row r="11">
          <cell r="A11" t="str">
            <v>600V 비닐절연전선</v>
          </cell>
          <cell r="B11" t="str">
            <v>HIV 2.0mm</v>
          </cell>
          <cell r="C11" t="str">
            <v>m</v>
          </cell>
          <cell r="D11">
            <v>794</v>
          </cell>
          <cell r="E11">
            <v>124</v>
          </cell>
          <cell r="F11">
            <v>842</v>
          </cell>
          <cell r="G11">
            <v>132</v>
          </cell>
          <cell r="L11">
            <v>124</v>
          </cell>
        </row>
        <row r="12">
          <cell r="A12" t="str">
            <v>600V 가교PE 케이블</v>
          </cell>
          <cell r="B12" t="str">
            <v>CV 2.0㎟x1C</v>
          </cell>
          <cell r="C12" t="str">
            <v>m</v>
          </cell>
          <cell r="D12">
            <v>798</v>
          </cell>
          <cell r="E12">
            <v>201</v>
          </cell>
          <cell r="F12">
            <v>851</v>
          </cell>
          <cell r="G12">
            <v>207</v>
          </cell>
          <cell r="L12">
            <v>201</v>
          </cell>
        </row>
        <row r="13">
          <cell r="A13" t="str">
            <v>600V 가교PE 케이블</v>
          </cell>
          <cell r="B13" t="str">
            <v>CV 1Cx3.5㎟</v>
          </cell>
          <cell r="C13" t="str">
            <v>m</v>
          </cell>
          <cell r="D13">
            <v>798</v>
          </cell>
          <cell r="E13">
            <v>254</v>
          </cell>
          <cell r="F13">
            <v>851</v>
          </cell>
          <cell r="G13">
            <v>261</v>
          </cell>
          <cell r="L13">
            <v>254</v>
          </cell>
        </row>
        <row r="14">
          <cell r="A14" t="str">
            <v>600V 가교PE 케이블</v>
          </cell>
          <cell r="B14" t="str">
            <v>CV 1Cx5.5㎟</v>
          </cell>
          <cell r="C14" t="str">
            <v>m</v>
          </cell>
          <cell r="D14">
            <v>798</v>
          </cell>
          <cell r="E14">
            <v>368</v>
          </cell>
          <cell r="F14">
            <v>851</v>
          </cell>
          <cell r="G14">
            <v>379</v>
          </cell>
          <cell r="L14">
            <v>368</v>
          </cell>
        </row>
        <row r="15">
          <cell r="A15" t="str">
            <v>600V 가교PE 케이블</v>
          </cell>
          <cell r="B15" t="str">
            <v>CV 1Cx8㎟</v>
          </cell>
          <cell r="C15" t="str">
            <v>m</v>
          </cell>
          <cell r="D15">
            <v>798</v>
          </cell>
          <cell r="E15">
            <v>479</v>
          </cell>
          <cell r="F15">
            <v>851</v>
          </cell>
          <cell r="G15">
            <v>490</v>
          </cell>
          <cell r="L15">
            <v>479</v>
          </cell>
        </row>
        <row r="16">
          <cell r="A16" t="str">
            <v>600V 가교PE 케이블</v>
          </cell>
          <cell r="B16" t="str">
            <v>CV 1Cx14㎟</v>
          </cell>
          <cell r="C16" t="str">
            <v>m</v>
          </cell>
          <cell r="D16">
            <v>798</v>
          </cell>
          <cell r="E16">
            <v>838</v>
          </cell>
          <cell r="F16">
            <v>851</v>
          </cell>
          <cell r="G16">
            <v>862</v>
          </cell>
          <cell r="L16">
            <v>838</v>
          </cell>
        </row>
        <row r="17">
          <cell r="A17" t="str">
            <v>600V 가교PE 케이블</v>
          </cell>
          <cell r="B17" t="str">
            <v>CV 1Cx22㎟</v>
          </cell>
          <cell r="C17" t="str">
            <v>m</v>
          </cell>
          <cell r="D17">
            <v>798</v>
          </cell>
          <cell r="E17">
            <v>1106</v>
          </cell>
          <cell r="F17">
            <v>851</v>
          </cell>
          <cell r="G17">
            <v>1138</v>
          </cell>
          <cell r="L17">
            <v>1106</v>
          </cell>
        </row>
        <row r="18">
          <cell r="A18" t="str">
            <v>600V 가교PE 케이블</v>
          </cell>
          <cell r="B18" t="str">
            <v>CV 1Cx38㎟</v>
          </cell>
          <cell r="C18" t="str">
            <v>m</v>
          </cell>
          <cell r="D18">
            <v>798</v>
          </cell>
          <cell r="E18">
            <v>1704</v>
          </cell>
          <cell r="F18">
            <v>851</v>
          </cell>
          <cell r="G18">
            <v>1752</v>
          </cell>
          <cell r="L18">
            <v>1704</v>
          </cell>
        </row>
        <row r="19">
          <cell r="A19" t="str">
            <v>600V 가교PE 케이블</v>
          </cell>
          <cell r="B19" t="str">
            <v>CV 1Cx60㎟</v>
          </cell>
          <cell r="C19" t="str">
            <v>m</v>
          </cell>
          <cell r="D19">
            <v>798</v>
          </cell>
          <cell r="E19">
            <v>2669</v>
          </cell>
          <cell r="F19">
            <v>851</v>
          </cell>
          <cell r="G19">
            <v>2745</v>
          </cell>
          <cell r="L19">
            <v>2669</v>
          </cell>
        </row>
        <row r="20">
          <cell r="A20" t="str">
            <v>600V 가교PE 케이블</v>
          </cell>
          <cell r="B20" t="str">
            <v>CV 1Cx100㎟</v>
          </cell>
          <cell r="C20" t="str">
            <v>m</v>
          </cell>
          <cell r="D20">
            <v>798</v>
          </cell>
          <cell r="E20">
            <v>4357</v>
          </cell>
          <cell r="F20">
            <v>851</v>
          </cell>
          <cell r="G20">
            <v>4482</v>
          </cell>
          <cell r="L20">
            <v>4357</v>
          </cell>
        </row>
        <row r="21">
          <cell r="A21" t="str">
            <v>600V 가교PE 케이블</v>
          </cell>
          <cell r="B21" t="str">
            <v>CV 1Cx150㎟</v>
          </cell>
          <cell r="C21" t="str">
            <v>m</v>
          </cell>
          <cell r="D21">
            <v>798</v>
          </cell>
          <cell r="E21">
            <v>6352</v>
          </cell>
          <cell r="F21">
            <v>851</v>
          </cell>
          <cell r="G21">
            <v>6534</v>
          </cell>
          <cell r="L21">
            <v>6352</v>
          </cell>
        </row>
        <row r="22">
          <cell r="A22" t="str">
            <v>600V 가교PE 케이블</v>
          </cell>
          <cell r="B22" t="str">
            <v>CV 1Cx200㎟</v>
          </cell>
          <cell r="C22" t="str">
            <v>m</v>
          </cell>
          <cell r="D22">
            <v>798</v>
          </cell>
          <cell r="E22">
            <v>9986</v>
          </cell>
          <cell r="F22">
            <v>851</v>
          </cell>
          <cell r="G22">
            <v>10271</v>
          </cell>
          <cell r="L22">
            <v>9986</v>
          </cell>
        </row>
        <row r="23">
          <cell r="A23" t="str">
            <v>600V 가교PE 케이블</v>
          </cell>
          <cell r="B23" t="str">
            <v>CV 1Cx325㎟</v>
          </cell>
          <cell r="C23" t="str">
            <v>m</v>
          </cell>
          <cell r="D23">
            <v>798</v>
          </cell>
          <cell r="E23">
            <v>13908</v>
          </cell>
          <cell r="F23">
            <v>851</v>
          </cell>
          <cell r="G23">
            <v>14305</v>
          </cell>
          <cell r="L23">
            <v>13908</v>
          </cell>
        </row>
        <row r="24">
          <cell r="A24" t="str">
            <v>600V 가교PE 케이블</v>
          </cell>
          <cell r="B24" t="str">
            <v>CV 2Cx3.5㎟</v>
          </cell>
          <cell r="C24" t="str">
            <v>m</v>
          </cell>
          <cell r="D24">
            <v>798</v>
          </cell>
          <cell r="E24">
            <v>634</v>
          </cell>
          <cell r="F24">
            <v>851</v>
          </cell>
          <cell r="G24">
            <v>652</v>
          </cell>
          <cell r="L24">
            <v>634</v>
          </cell>
        </row>
        <row r="25">
          <cell r="A25" t="str">
            <v>601V 가교PE 케이블</v>
          </cell>
          <cell r="B25" t="str">
            <v>CV 2Cx5.5㎟</v>
          </cell>
          <cell r="C25" t="str">
            <v>m</v>
          </cell>
          <cell r="D25">
            <v>798</v>
          </cell>
          <cell r="E25">
            <v>846</v>
          </cell>
          <cell r="F25">
            <v>851</v>
          </cell>
          <cell r="G25">
            <v>870</v>
          </cell>
          <cell r="L25">
            <v>846</v>
          </cell>
        </row>
        <row r="26">
          <cell r="A26" t="str">
            <v>600V 가교PE 케이블</v>
          </cell>
          <cell r="B26" t="str">
            <v>CV 2Cx8㎟</v>
          </cell>
          <cell r="C26" t="str">
            <v>m</v>
          </cell>
          <cell r="D26">
            <v>798</v>
          </cell>
          <cell r="E26">
            <v>1066</v>
          </cell>
          <cell r="F26">
            <v>851</v>
          </cell>
          <cell r="G26">
            <v>1097</v>
          </cell>
          <cell r="L26">
            <v>1066</v>
          </cell>
        </row>
        <row r="27">
          <cell r="A27" t="str">
            <v>600V 가교PE 케이블</v>
          </cell>
          <cell r="B27" t="str">
            <v>CV 2Cx14㎟</v>
          </cell>
          <cell r="C27" t="str">
            <v>m</v>
          </cell>
          <cell r="D27">
            <v>798</v>
          </cell>
          <cell r="E27">
            <v>1904</v>
          </cell>
          <cell r="F27">
            <v>851</v>
          </cell>
          <cell r="G27">
            <v>1956</v>
          </cell>
          <cell r="L27">
            <v>1904</v>
          </cell>
        </row>
        <row r="28">
          <cell r="A28" t="str">
            <v>600V 가교PE 케이블</v>
          </cell>
          <cell r="B28" t="str">
            <v>CV 2Cx22㎟</v>
          </cell>
          <cell r="C28" t="str">
            <v>m</v>
          </cell>
          <cell r="D28">
            <v>798</v>
          </cell>
          <cell r="E28">
            <v>2520</v>
          </cell>
          <cell r="F28">
            <v>851</v>
          </cell>
          <cell r="G28">
            <v>2592</v>
          </cell>
          <cell r="L28">
            <v>2520</v>
          </cell>
        </row>
        <row r="29">
          <cell r="A29" t="str">
            <v>600V 가교PE 케이블</v>
          </cell>
          <cell r="B29" t="str">
            <v>CV 2Cx38㎟</v>
          </cell>
          <cell r="C29" t="str">
            <v>m</v>
          </cell>
          <cell r="D29">
            <v>798</v>
          </cell>
          <cell r="E29">
            <v>3881</v>
          </cell>
          <cell r="F29">
            <v>851</v>
          </cell>
          <cell r="G29">
            <v>3992</v>
          </cell>
          <cell r="L29">
            <v>3881</v>
          </cell>
        </row>
        <row r="30">
          <cell r="A30" t="str">
            <v>600V 가교PE 케이블</v>
          </cell>
          <cell r="B30" t="str">
            <v>CV 2Cx60㎟</v>
          </cell>
          <cell r="C30" t="str">
            <v>m</v>
          </cell>
          <cell r="D30">
            <v>798</v>
          </cell>
          <cell r="E30">
            <v>7054</v>
          </cell>
          <cell r="F30">
            <v>851</v>
          </cell>
          <cell r="G30">
            <v>6927</v>
          </cell>
          <cell r="L30">
            <v>6927</v>
          </cell>
        </row>
        <row r="31">
          <cell r="A31" t="str">
            <v>600V 가교PE 케이블</v>
          </cell>
          <cell r="B31" t="str">
            <v>CV 3Cx2.0㎟</v>
          </cell>
          <cell r="C31" t="str">
            <v>m</v>
          </cell>
          <cell r="D31">
            <v>798</v>
          </cell>
          <cell r="E31">
            <v>598</v>
          </cell>
          <cell r="F31">
            <v>851</v>
          </cell>
          <cell r="G31">
            <v>615</v>
          </cell>
          <cell r="L31">
            <v>598</v>
          </cell>
        </row>
        <row r="32">
          <cell r="A32" t="str">
            <v>600V 가교PE 케이블</v>
          </cell>
          <cell r="B32" t="str">
            <v>CV 3Cx3.5㎟</v>
          </cell>
          <cell r="C32" t="str">
            <v>m</v>
          </cell>
          <cell r="D32">
            <v>798</v>
          </cell>
          <cell r="E32">
            <v>799</v>
          </cell>
          <cell r="F32">
            <v>851</v>
          </cell>
          <cell r="G32">
            <v>821</v>
          </cell>
          <cell r="L32">
            <v>799</v>
          </cell>
        </row>
        <row r="33">
          <cell r="A33" t="str">
            <v>600V 가교PE 케이블</v>
          </cell>
          <cell r="B33" t="str">
            <v>CV 3Cx5.5㎟</v>
          </cell>
          <cell r="C33" t="str">
            <v>m</v>
          </cell>
          <cell r="D33">
            <v>798</v>
          </cell>
          <cell r="E33">
            <v>1110</v>
          </cell>
          <cell r="F33">
            <v>851</v>
          </cell>
          <cell r="G33">
            <v>1142</v>
          </cell>
          <cell r="L33">
            <v>1110</v>
          </cell>
        </row>
        <row r="34">
          <cell r="A34" t="str">
            <v>600V 가교PE 케이블</v>
          </cell>
          <cell r="B34" t="str">
            <v>CV 3Cx8㎟</v>
          </cell>
          <cell r="C34" t="str">
            <v>m</v>
          </cell>
          <cell r="D34">
            <v>798</v>
          </cell>
          <cell r="E34">
            <v>1410</v>
          </cell>
          <cell r="F34">
            <v>851</v>
          </cell>
          <cell r="G34">
            <v>1450</v>
          </cell>
          <cell r="L34">
            <v>1410</v>
          </cell>
        </row>
        <row r="35">
          <cell r="A35" t="str">
            <v>600V 가교PE 케이블</v>
          </cell>
          <cell r="B35" t="str">
            <v>CV 4Cx5.5㎟</v>
          </cell>
          <cell r="C35" t="str">
            <v>m</v>
          </cell>
          <cell r="D35">
            <v>798</v>
          </cell>
          <cell r="E35">
            <v>1370</v>
          </cell>
          <cell r="F35">
            <v>851</v>
          </cell>
          <cell r="G35">
            <v>1490</v>
          </cell>
          <cell r="L35">
            <v>1370</v>
          </cell>
        </row>
        <row r="36">
          <cell r="A36" t="str">
            <v>600V 가교PE 케이블</v>
          </cell>
          <cell r="B36" t="str">
            <v>CV 4Cx8㎟</v>
          </cell>
          <cell r="C36" t="str">
            <v>m</v>
          </cell>
          <cell r="D36">
            <v>798</v>
          </cell>
          <cell r="E36">
            <v>1785</v>
          </cell>
          <cell r="F36">
            <v>851</v>
          </cell>
          <cell r="G36">
            <v>1836</v>
          </cell>
          <cell r="L36">
            <v>1785</v>
          </cell>
        </row>
        <row r="37">
          <cell r="A37" t="str">
            <v>600V 가교PE 케이블</v>
          </cell>
          <cell r="B37" t="str">
            <v>CV 4Cx14㎟</v>
          </cell>
          <cell r="C37" t="str">
            <v>m</v>
          </cell>
          <cell r="D37">
            <v>798</v>
          </cell>
          <cell r="E37">
            <v>3215</v>
          </cell>
          <cell r="F37">
            <v>851</v>
          </cell>
          <cell r="G37">
            <v>3306</v>
          </cell>
          <cell r="L37">
            <v>3215</v>
          </cell>
        </row>
        <row r="38">
          <cell r="A38" t="str">
            <v>600V 가교PE 케이블</v>
          </cell>
          <cell r="B38" t="str">
            <v>CV 4Cx22㎟</v>
          </cell>
          <cell r="C38" t="str">
            <v>m</v>
          </cell>
          <cell r="D38">
            <v>798</v>
          </cell>
          <cell r="E38">
            <v>4329</v>
          </cell>
          <cell r="F38">
            <v>851</v>
          </cell>
          <cell r="G38">
            <v>4452</v>
          </cell>
          <cell r="L38">
            <v>4329</v>
          </cell>
        </row>
        <row r="39">
          <cell r="A39" t="str">
            <v>6.6KV 가교PE케이블</v>
          </cell>
          <cell r="B39" t="str">
            <v>CV 1Cx38㎟</v>
          </cell>
          <cell r="C39" t="str">
            <v>m</v>
          </cell>
          <cell r="D39">
            <v>798</v>
          </cell>
          <cell r="E39">
            <v>4106</v>
          </cell>
          <cell r="F39">
            <v>851</v>
          </cell>
          <cell r="G39">
            <v>4223</v>
          </cell>
          <cell r="L39">
            <v>4106</v>
          </cell>
        </row>
        <row r="40">
          <cell r="A40" t="str">
            <v>6.6KV 가교PE케이블</v>
          </cell>
          <cell r="B40" t="str">
            <v>CV 1Cx60㎟</v>
          </cell>
          <cell r="C40" t="str">
            <v>m</v>
          </cell>
          <cell r="D40">
            <v>798</v>
          </cell>
          <cell r="E40">
            <v>5463</v>
          </cell>
          <cell r="F40">
            <v>851</v>
          </cell>
          <cell r="G40">
            <v>5619</v>
          </cell>
          <cell r="L40">
            <v>5463</v>
          </cell>
        </row>
        <row r="41">
          <cell r="A41" t="str">
            <v>접지용전선</v>
          </cell>
          <cell r="B41" t="str">
            <v>GV 1.6mm</v>
          </cell>
          <cell r="C41" t="str">
            <v>m</v>
          </cell>
          <cell r="D41">
            <v>795</v>
          </cell>
          <cell r="E41">
            <v>171</v>
          </cell>
          <cell r="F41">
            <v>844</v>
          </cell>
          <cell r="G41">
            <v>177</v>
          </cell>
          <cell r="L41">
            <v>171</v>
          </cell>
        </row>
        <row r="42">
          <cell r="A42" t="str">
            <v>접지용전선</v>
          </cell>
          <cell r="B42" t="str">
            <v>GV 2.0mm</v>
          </cell>
          <cell r="C42" t="str">
            <v>m</v>
          </cell>
          <cell r="D42">
            <v>795</v>
          </cell>
          <cell r="E42">
            <v>226</v>
          </cell>
          <cell r="F42">
            <v>844</v>
          </cell>
          <cell r="G42">
            <v>234</v>
          </cell>
          <cell r="L42">
            <v>226</v>
          </cell>
        </row>
        <row r="43">
          <cell r="A43" t="str">
            <v>접지용전선</v>
          </cell>
          <cell r="B43" t="str">
            <v>GV 3.5㎟</v>
          </cell>
          <cell r="C43" t="str">
            <v>m</v>
          </cell>
          <cell r="D43">
            <v>795</v>
          </cell>
          <cell r="E43">
            <v>277</v>
          </cell>
          <cell r="F43">
            <v>844</v>
          </cell>
          <cell r="G43">
            <v>286</v>
          </cell>
          <cell r="L43">
            <v>277</v>
          </cell>
        </row>
        <row r="44">
          <cell r="A44" t="str">
            <v>접지용전선</v>
          </cell>
          <cell r="B44" t="str">
            <v>GV 5.5㎟</v>
          </cell>
          <cell r="C44" t="str">
            <v>m</v>
          </cell>
          <cell r="D44">
            <v>795</v>
          </cell>
          <cell r="E44">
            <v>377</v>
          </cell>
          <cell r="F44">
            <v>844</v>
          </cell>
          <cell r="G44">
            <v>388</v>
          </cell>
          <cell r="L44">
            <v>377</v>
          </cell>
        </row>
        <row r="45">
          <cell r="A45" t="str">
            <v>접지용전선</v>
          </cell>
          <cell r="B45" t="str">
            <v>GV 8㎟</v>
          </cell>
          <cell r="C45" t="str">
            <v>m</v>
          </cell>
          <cell r="D45">
            <v>795</v>
          </cell>
          <cell r="E45">
            <v>576</v>
          </cell>
          <cell r="F45">
            <v>844</v>
          </cell>
          <cell r="G45">
            <v>594</v>
          </cell>
          <cell r="L45">
            <v>576</v>
          </cell>
        </row>
        <row r="46">
          <cell r="A46" t="str">
            <v>접지용전선</v>
          </cell>
          <cell r="B46" t="str">
            <v>GV 14㎟</v>
          </cell>
          <cell r="C46" t="str">
            <v>m</v>
          </cell>
          <cell r="D46">
            <v>795</v>
          </cell>
          <cell r="E46">
            <v>971</v>
          </cell>
          <cell r="F46">
            <v>844</v>
          </cell>
          <cell r="G46">
            <v>1002</v>
          </cell>
          <cell r="L46">
            <v>971</v>
          </cell>
        </row>
        <row r="47">
          <cell r="A47" t="str">
            <v>접지용전선</v>
          </cell>
          <cell r="B47" t="str">
            <v>GV 22㎟</v>
          </cell>
          <cell r="C47" t="str">
            <v>m</v>
          </cell>
          <cell r="D47">
            <v>795</v>
          </cell>
          <cell r="E47">
            <v>1348</v>
          </cell>
          <cell r="F47">
            <v>844</v>
          </cell>
          <cell r="G47">
            <v>1391</v>
          </cell>
          <cell r="L47">
            <v>1348</v>
          </cell>
        </row>
        <row r="48">
          <cell r="A48" t="str">
            <v>접지용전선</v>
          </cell>
          <cell r="B48" t="str">
            <v>GV 38㎟</v>
          </cell>
          <cell r="C48" t="str">
            <v>m</v>
          </cell>
          <cell r="D48">
            <v>795</v>
          </cell>
          <cell r="E48">
            <v>2032</v>
          </cell>
          <cell r="F48">
            <v>844</v>
          </cell>
          <cell r="G48">
            <v>2095</v>
          </cell>
          <cell r="L48">
            <v>2032</v>
          </cell>
        </row>
        <row r="49">
          <cell r="A49" t="str">
            <v>접지용전선</v>
          </cell>
          <cell r="B49" t="str">
            <v>GV 60㎟</v>
          </cell>
          <cell r="C49" t="str">
            <v>m</v>
          </cell>
          <cell r="D49">
            <v>795</v>
          </cell>
          <cell r="E49">
            <v>3212</v>
          </cell>
          <cell r="F49">
            <v>844</v>
          </cell>
          <cell r="G49">
            <v>3312</v>
          </cell>
          <cell r="L49">
            <v>3212</v>
          </cell>
        </row>
        <row r="50">
          <cell r="A50" t="str">
            <v>접지용전선</v>
          </cell>
          <cell r="B50" t="str">
            <v>GV 80㎟</v>
          </cell>
          <cell r="C50" t="str">
            <v>m</v>
          </cell>
          <cell r="D50">
            <v>795</v>
          </cell>
          <cell r="E50">
            <v>4099</v>
          </cell>
          <cell r="F50">
            <v>844</v>
          </cell>
          <cell r="G50">
            <v>4226</v>
          </cell>
          <cell r="L50">
            <v>4099</v>
          </cell>
        </row>
        <row r="51">
          <cell r="A51" t="str">
            <v>600V 내화전선 FR-8</v>
          </cell>
          <cell r="B51" t="str">
            <v>FR-8 1Cx60㎟</v>
          </cell>
          <cell r="C51" t="str">
            <v>m</v>
          </cell>
          <cell r="D51">
            <v>798</v>
          </cell>
          <cell r="E51">
            <v>5609</v>
          </cell>
          <cell r="F51">
            <v>850</v>
          </cell>
          <cell r="G51">
            <v>5695</v>
          </cell>
          <cell r="L51">
            <v>5609</v>
          </cell>
        </row>
        <row r="52">
          <cell r="A52" t="str">
            <v>600V 내화전선 FR-8</v>
          </cell>
          <cell r="B52" t="str">
            <v>FR-8 1Cx8㎟</v>
          </cell>
          <cell r="C52" t="str">
            <v>m</v>
          </cell>
          <cell r="D52">
            <v>798</v>
          </cell>
          <cell r="E52">
            <v>1457</v>
          </cell>
          <cell r="F52">
            <v>850</v>
          </cell>
          <cell r="G52">
            <v>1478</v>
          </cell>
          <cell r="L52">
            <v>1457</v>
          </cell>
        </row>
        <row r="53">
          <cell r="A53" t="str">
            <v>제어용비닐케이블</v>
          </cell>
          <cell r="B53" t="str">
            <v>CVVS 2Cx2.0㎟</v>
          </cell>
          <cell r="C53" t="str">
            <v>m</v>
          </cell>
          <cell r="D53">
            <v>797</v>
          </cell>
          <cell r="E53">
            <v>711</v>
          </cell>
          <cell r="F53">
            <v>845</v>
          </cell>
          <cell r="G53">
            <v>693</v>
          </cell>
          <cell r="L53">
            <v>693</v>
          </cell>
        </row>
        <row r="54">
          <cell r="A54" t="str">
            <v>제어용비닐케이블</v>
          </cell>
          <cell r="B54" t="str">
            <v>CVVS 4Cx2.0㎟</v>
          </cell>
          <cell r="C54" t="str">
            <v>m</v>
          </cell>
          <cell r="D54">
            <v>797</v>
          </cell>
          <cell r="E54">
            <v>954</v>
          </cell>
          <cell r="F54">
            <v>845</v>
          </cell>
          <cell r="G54">
            <v>930</v>
          </cell>
          <cell r="L54">
            <v>930</v>
          </cell>
        </row>
        <row r="55">
          <cell r="A55" t="str">
            <v>압착터미날</v>
          </cell>
          <cell r="B55" t="str">
            <v>8 ㎟</v>
          </cell>
          <cell r="C55" t="str">
            <v>EA</v>
          </cell>
          <cell r="D55">
            <v>814</v>
          </cell>
          <cell r="E55">
            <v>77</v>
          </cell>
          <cell r="F55">
            <v>861</v>
          </cell>
          <cell r="G55">
            <v>39</v>
          </cell>
          <cell r="L55">
            <v>39</v>
          </cell>
        </row>
        <row r="56">
          <cell r="A56" t="str">
            <v>압착터미날</v>
          </cell>
          <cell r="B56" t="str">
            <v>14 ㎟</v>
          </cell>
          <cell r="C56" t="str">
            <v>EA</v>
          </cell>
          <cell r="D56">
            <v>814</v>
          </cell>
          <cell r="E56">
            <v>107</v>
          </cell>
          <cell r="F56">
            <v>861</v>
          </cell>
          <cell r="G56">
            <v>91</v>
          </cell>
          <cell r="L56">
            <v>91</v>
          </cell>
        </row>
        <row r="57">
          <cell r="A57" t="str">
            <v>압착터미날</v>
          </cell>
          <cell r="B57" t="str">
            <v>22 ㎟</v>
          </cell>
          <cell r="C57" t="str">
            <v>EA</v>
          </cell>
          <cell r="D57">
            <v>814</v>
          </cell>
          <cell r="E57">
            <v>137</v>
          </cell>
          <cell r="F57">
            <v>861</v>
          </cell>
          <cell r="G57">
            <v>117</v>
          </cell>
          <cell r="L57">
            <v>117</v>
          </cell>
        </row>
        <row r="58">
          <cell r="A58" t="str">
            <v>압착터미날</v>
          </cell>
          <cell r="B58" t="str">
            <v>38 ㎟</v>
          </cell>
          <cell r="C58" t="str">
            <v>EA</v>
          </cell>
          <cell r="D58">
            <v>814</v>
          </cell>
          <cell r="E58">
            <v>200</v>
          </cell>
          <cell r="F58">
            <v>861</v>
          </cell>
          <cell r="G58">
            <v>143</v>
          </cell>
          <cell r="L58">
            <v>143</v>
          </cell>
        </row>
        <row r="59">
          <cell r="A59" t="str">
            <v>압착터미날</v>
          </cell>
          <cell r="B59" t="str">
            <v>60 ㎟</v>
          </cell>
          <cell r="C59" t="str">
            <v>EA</v>
          </cell>
          <cell r="D59">
            <v>814</v>
          </cell>
          <cell r="E59">
            <v>350</v>
          </cell>
          <cell r="F59">
            <v>861</v>
          </cell>
          <cell r="G59">
            <v>403</v>
          </cell>
          <cell r="L59">
            <v>350</v>
          </cell>
        </row>
        <row r="60">
          <cell r="A60" t="str">
            <v>압착터미날</v>
          </cell>
          <cell r="B60" t="str">
            <v>100 ㎟</v>
          </cell>
          <cell r="C60" t="str">
            <v>EA</v>
          </cell>
          <cell r="D60">
            <v>814</v>
          </cell>
          <cell r="E60">
            <v>540</v>
          </cell>
          <cell r="F60">
            <v>861</v>
          </cell>
          <cell r="G60">
            <v>455</v>
          </cell>
          <cell r="L60">
            <v>455</v>
          </cell>
        </row>
        <row r="61">
          <cell r="A61" t="str">
            <v>동 관 단 자</v>
          </cell>
          <cell r="B61" t="str">
            <v>2H0LE 325㎟</v>
          </cell>
          <cell r="C61" t="str">
            <v>EA</v>
          </cell>
          <cell r="D61">
            <v>814</v>
          </cell>
          <cell r="E61">
            <v>11200</v>
          </cell>
          <cell r="F61">
            <v>861</v>
          </cell>
          <cell r="G61">
            <v>8450</v>
          </cell>
          <cell r="L61">
            <v>8450</v>
          </cell>
        </row>
        <row r="62">
          <cell r="A62" t="str">
            <v>T형 콘넥터</v>
          </cell>
          <cell r="B62" t="str">
            <v>동제 60㎟</v>
          </cell>
          <cell r="C62" t="str">
            <v>EA</v>
          </cell>
          <cell r="D62">
            <v>814</v>
          </cell>
          <cell r="E62">
            <v>1550</v>
          </cell>
          <cell r="F62">
            <v>861</v>
          </cell>
          <cell r="G62">
            <v>1170</v>
          </cell>
          <cell r="L62">
            <v>1170</v>
          </cell>
        </row>
        <row r="63">
          <cell r="A63" t="str">
            <v>자기수축단말처리재</v>
          </cell>
          <cell r="B63" t="str">
            <v>6.9kV 1Cx60㎟</v>
          </cell>
          <cell r="C63" t="str">
            <v>조</v>
          </cell>
          <cell r="D63">
            <v>816</v>
          </cell>
          <cell r="E63">
            <v>108000</v>
          </cell>
          <cell r="F63">
            <v>863</v>
          </cell>
          <cell r="G63">
            <v>108000</v>
          </cell>
          <cell r="L63">
            <v>108000</v>
          </cell>
        </row>
        <row r="64">
          <cell r="A64" t="str">
            <v>자기수축단말처리재</v>
          </cell>
          <cell r="B64" t="str">
            <v>6.9kV 1Cx38㎟</v>
          </cell>
          <cell r="C64" t="str">
            <v>조</v>
          </cell>
          <cell r="D64">
            <v>816</v>
          </cell>
          <cell r="E64">
            <v>102700</v>
          </cell>
          <cell r="F64">
            <v>863</v>
          </cell>
          <cell r="G64">
            <v>102700</v>
          </cell>
          <cell r="L64">
            <v>102700</v>
          </cell>
        </row>
        <row r="65">
          <cell r="A65" t="str">
            <v>강제전선관</v>
          </cell>
          <cell r="B65" t="str">
            <v>ST 16C</v>
          </cell>
          <cell r="C65" t="str">
            <v>m</v>
          </cell>
          <cell r="D65">
            <v>820</v>
          </cell>
          <cell r="E65">
            <v>1046</v>
          </cell>
          <cell r="F65">
            <v>866</v>
          </cell>
          <cell r="G65">
            <v>1034</v>
          </cell>
          <cell r="H65">
            <v>377</v>
          </cell>
          <cell r="I65">
            <v>932</v>
          </cell>
          <cell r="L65">
            <v>932</v>
          </cell>
        </row>
        <row r="66">
          <cell r="A66" t="str">
            <v>강제전선관</v>
          </cell>
          <cell r="B66" t="str">
            <v>ST 22C</v>
          </cell>
          <cell r="C66" t="str">
            <v>m</v>
          </cell>
          <cell r="D66">
            <v>820</v>
          </cell>
          <cell r="E66">
            <v>1352</v>
          </cell>
          <cell r="F66">
            <v>866</v>
          </cell>
          <cell r="G66">
            <v>1323</v>
          </cell>
          <cell r="H66">
            <v>377</v>
          </cell>
          <cell r="I66">
            <v>1192</v>
          </cell>
          <cell r="L66">
            <v>1192</v>
          </cell>
        </row>
        <row r="67">
          <cell r="A67" t="str">
            <v>강제전선관</v>
          </cell>
          <cell r="B67" t="str">
            <v>ST 28C</v>
          </cell>
          <cell r="C67" t="str">
            <v>m</v>
          </cell>
          <cell r="D67">
            <v>820</v>
          </cell>
          <cell r="E67">
            <v>1690</v>
          </cell>
          <cell r="F67">
            <v>866</v>
          </cell>
          <cell r="G67">
            <v>1738</v>
          </cell>
          <cell r="H67">
            <v>377</v>
          </cell>
          <cell r="I67">
            <v>1566</v>
          </cell>
          <cell r="L67">
            <v>1566</v>
          </cell>
        </row>
        <row r="68">
          <cell r="A68" t="str">
            <v>강제전선관</v>
          </cell>
          <cell r="B68" t="str">
            <v>ST 36C</v>
          </cell>
          <cell r="C68" t="str">
            <v>m</v>
          </cell>
          <cell r="D68">
            <v>820</v>
          </cell>
          <cell r="E68">
            <v>2068</v>
          </cell>
          <cell r="F68">
            <v>866</v>
          </cell>
          <cell r="G68">
            <v>2132</v>
          </cell>
          <cell r="H68">
            <v>377</v>
          </cell>
          <cell r="I68">
            <v>1921</v>
          </cell>
          <cell r="L68">
            <v>1921</v>
          </cell>
        </row>
        <row r="69">
          <cell r="A69" t="str">
            <v>강제전선관</v>
          </cell>
          <cell r="B69" t="str">
            <v>ST 42C</v>
          </cell>
          <cell r="C69" t="str">
            <v>m</v>
          </cell>
          <cell r="D69">
            <v>820</v>
          </cell>
          <cell r="E69">
            <v>2400</v>
          </cell>
          <cell r="F69">
            <v>866</v>
          </cell>
          <cell r="G69">
            <v>2468</v>
          </cell>
          <cell r="H69">
            <v>377</v>
          </cell>
          <cell r="I69">
            <v>2224</v>
          </cell>
          <cell r="L69">
            <v>2224</v>
          </cell>
        </row>
        <row r="70">
          <cell r="A70" t="str">
            <v>강제전선관</v>
          </cell>
          <cell r="B70" t="str">
            <v>ST 54C</v>
          </cell>
          <cell r="C70" t="str">
            <v>m</v>
          </cell>
          <cell r="D70">
            <v>820</v>
          </cell>
          <cell r="E70">
            <v>3350</v>
          </cell>
          <cell r="F70">
            <v>866</v>
          </cell>
          <cell r="G70">
            <v>3445</v>
          </cell>
          <cell r="H70">
            <v>377</v>
          </cell>
          <cell r="I70">
            <v>3104</v>
          </cell>
          <cell r="L70">
            <v>3104</v>
          </cell>
        </row>
        <row r="71">
          <cell r="A71" t="str">
            <v>강제전선관</v>
          </cell>
          <cell r="B71" t="str">
            <v>ST 70C</v>
          </cell>
          <cell r="C71" t="str">
            <v>m</v>
          </cell>
          <cell r="D71">
            <v>820</v>
          </cell>
          <cell r="E71">
            <v>4263</v>
          </cell>
          <cell r="F71">
            <v>866</v>
          </cell>
          <cell r="G71">
            <v>4384</v>
          </cell>
          <cell r="H71">
            <v>377</v>
          </cell>
          <cell r="I71">
            <v>3950</v>
          </cell>
          <cell r="L71">
            <v>3950</v>
          </cell>
        </row>
        <row r="72">
          <cell r="A72" t="str">
            <v>경질비닐 전선관</v>
          </cell>
          <cell r="B72" t="str">
            <v>HI-PVC 16C</v>
          </cell>
          <cell r="C72" t="str">
            <v>m</v>
          </cell>
          <cell r="D72">
            <v>824</v>
          </cell>
          <cell r="E72">
            <v>372</v>
          </cell>
          <cell r="F72">
            <v>866</v>
          </cell>
          <cell r="G72">
            <v>291</v>
          </cell>
          <cell r="H72">
            <v>377</v>
          </cell>
          <cell r="I72">
            <v>307</v>
          </cell>
          <cell r="L72">
            <v>291</v>
          </cell>
        </row>
        <row r="73">
          <cell r="A73" t="str">
            <v>경질비닐 전선관</v>
          </cell>
          <cell r="B73" t="str">
            <v>HI-PVC 22C</v>
          </cell>
          <cell r="C73" t="str">
            <v>m</v>
          </cell>
          <cell r="D73">
            <v>824</v>
          </cell>
          <cell r="E73">
            <v>448</v>
          </cell>
          <cell r="F73">
            <v>866</v>
          </cell>
          <cell r="G73">
            <v>347</v>
          </cell>
          <cell r="H73">
            <v>377</v>
          </cell>
          <cell r="I73">
            <v>368</v>
          </cell>
          <cell r="L73">
            <v>347</v>
          </cell>
        </row>
        <row r="74">
          <cell r="A74" t="str">
            <v>경질비닐 전선관</v>
          </cell>
          <cell r="B74" t="str">
            <v>HI-PVC 28C</v>
          </cell>
          <cell r="C74" t="str">
            <v>m</v>
          </cell>
          <cell r="D74">
            <v>824</v>
          </cell>
          <cell r="E74">
            <v>802</v>
          </cell>
          <cell r="F74">
            <v>866</v>
          </cell>
          <cell r="G74">
            <v>677</v>
          </cell>
          <cell r="H74">
            <v>377</v>
          </cell>
          <cell r="I74">
            <v>710</v>
          </cell>
          <cell r="L74">
            <v>677</v>
          </cell>
        </row>
        <row r="75">
          <cell r="A75" t="str">
            <v>파상형경질PE전선관</v>
          </cell>
          <cell r="B75" t="str">
            <v>30mm</v>
          </cell>
          <cell r="C75" t="str">
            <v>m</v>
          </cell>
          <cell r="D75">
            <v>825</v>
          </cell>
          <cell r="E75">
            <v>470</v>
          </cell>
          <cell r="F75">
            <v>867</v>
          </cell>
          <cell r="G75">
            <v>310</v>
          </cell>
          <cell r="L75">
            <v>310</v>
          </cell>
        </row>
        <row r="76">
          <cell r="A76" t="str">
            <v>파상형경질PE전선관</v>
          </cell>
          <cell r="B76" t="str">
            <v>40mm</v>
          </cell>
          <cell r="C76" t="str">
            <v>m</v>
          </cell>
          <cell r="D76">
            <v>825</v>
          </cell>
          <cell r="E76">
            <v>690</v>
          </cell>
          <cell r="F76">
            <v>867</v>
          </cell>
          <cell r="G76">
            <v>500</v>
          </cell>
          <cell r="L76">
            <v>500</v>
          </cell>
        </row>
        <row r="77">
          <cell r="A77" t="str">
            <v>파상형경질PE전선관</v>
          </cell>
          <cell r="B77" t="str">
            <v>50mm</v>
          </cell>
          <cell r="C77" t="str">
            <v>m</v>
          </cell>
          <cell r="D77">
            <v>825</v>
          </cell>
          <cell r="E77">
            <v>860</v>
          </cell>
          <cell r="F77">
            <v>867</v>
          </cell>
          <cell r="G77">
            <v>640</v>
          </cell>
          <cell r="L77">
            <v>640</v>
          </cell>
        </row>
        <row r="78">
          <cell r="A78" t="str">
            <v>1종 가요전선관</v>
          </cell>
          <cell r="B78" t="str">
            <v>16C 비방수</v>
          </cell>
          <cell r="C78" t="str">
            <v>m</v>
          </cell>
          <cell r="D78">
            <v>821</v>
          </cell>
          <cell r="E78">
            <v>700</v>
          </cell>
          <cell r="F78">
            <v>869</v>
          </cell>
          <cell r="G78">
            <v>620</v>
          </cell>
          <cell r="H78">
            <v>376</v>
          </cell>
          <cell r="I78">
            <v>630</v>
          </cell>
          <cell r="L78">
            <v>620</v>
          </cell>
        </row>
        <row r="79">
          <cell r="A79" t="str">
            <v>1종 가요전선관</v>
          </cell>
          <cell r="B79" t="str">
            <v>22C 비방수</v>
          </cell>
          <cell r="C79" t="str">
            <v>m</v>
          </cell>
          <cell r="D79">
            <v>821</v>
          </cell>
          <cell r="E79">
            <v>900</v>
          </cell>
          <cell r="F79">
            <v>869</v>
          </cell>
          <cell r="G79">
            <v>855</v>
          </cell>
          <cell r="H79">
            <v>376</v>
          </cell>
          <cell r="I79">
            <v>820</v>
          </cell>
          <cell r="L79">
            <v>820</v>
          </cell>
        </row>
        <row r="80">
          <cell r="A80" t="str">
            <v>1종 가요전선관</v>
          </cell>
          <cell r="B80" t="str">
            <v>28C 비방수</v>
          </cell>
          <cell r="C80" t="str">
            <v>m</v>
          </cell>
          <cell r="D80">
            <v>821</v>
          </cell>
          <cell r="E80">
            <v>1150</v>
          </cell>
          <cell r="F80">
            <v>869</v>
          </cell>
          <cell r="G80">
            <v>1100</v>
          </cell>
          <cell r="H80">
            <v>376</v>
          </cell>
          <cell r="I80">
            <v>970</v>
          </cell>
          <cell r="L80">
            <v>970</v>
          </cell>
        </row>
        <row r="81">
          <cell r="A81" t="str">
            <v>노말밴드</v>
          </cell>
          <cell r="B81" t="str">
            <v>아연도 28C</v>
          </cell>
          <cell r="C81" t="str">
            <v>EA</v>
          </cell>
          <cell r="D81">
            <v>820</v>
          </cell>
          <cell r="E81">
            <v>1875</v>
          </cell>
          <cell r="F81">
            <v>871</v>
          </cell>
          <cell r="G81">
            <v>1969</v>
          </cell>
          <cell r="L81">
            <v>1875</v>
          </cell>
        </row>
        <row r="82">
          <cell r="A82" t="str">
            <v>노말밴드</v>
          </cell>
          <cell r="B82" t="str">
            <v>아연도 36C</v>
          </cell>
          <cell r="C82" t="str">
            <v>EA</v>
          </cell>
          <cell r="D82">
            <v>820</v>
          </cell>
          <cell r="E82">
            <v>2500</v>
          </cell>
          <cell r="F82">
            <v>871</v>
          </cell>
          <cell r="G82">
            <v>2625</v>
          </cell>
          <cell r="L82">
            <v>2500</v>
          </cell>
        </row>
        <row r="83">
          <cell r="A83" t="str">
            <v>노말밴드</v>
          </cell>
          <cell r="B83" t="str">
            <v>아연도 42C</v>
          </cell>
          <cell r="C83" t="str">
            <v>EA</v>
          </cell>
          <cell r="D83">
            <v>820</v>
          </cell>
          <cell r="E83">
            <v>3250</v>
          </cell>
          <cell r="F83">
            <v>871</v>
          </cell>
          <cell r="G83">
            <v>3413</v>
          </cell>
          <cell r="L83">
            <v>3250</v>
          </cell>
        </row>
        <row r="84">
          <cell r="A84" t="str">
            <v>노말밴드</v>
          </cell>
          <cell r="B84" t="str">
            <v>아연도 54C</v>
          </cell>
          <cell r="C84" t="str">
            <v>EA</v>
          </cell>
          <cell r="D84">
            <v>820</v>
          </cell>
          <cell r="E84">
            <v>4625</v>
          </cell>
          <cell r="F84">
            <v>871</v>
          </cell>
          <cell r="G84">
            <v>4856</v>
          </cell>
          <cell r="L84">
            <v>4625</v>
          </cell>
        </row>
        <row r="85">
          <cell r="A85" t="str">
            <v>노말밴드</v>
          </cell>
          <cell r="B85" t="str">
            <v>아연도 70C</v>
          </cell>
          <cell r="C85" t="str">
            <v>EA</v>
          </cell>
          <cell r="D85">
            <v>820</v>
          </cell>
          <cell r="E85">
            <v>7500</v>
          </cell>
          <cell r="F85">
            <v>871</v>
          </cell>
          <cell r="G85">
            <v>7875</v>
          </cell>
          <cell r="L85">
            <v>7500</v>
          </cell>
        </row>
        <row r="86">
          <cell r="A86" t="str">
            <v>노말밴드</v>
          </cell>
          <cell r="B86" t="str">
            <v>PVC 28C</v>
          </cell>
          <cell r="C86" t="str">
            <v>EA</v>
          </cell>
          <cell r="D86">
            <v>824</v>
          </cell>
          <cell r="E86">
            <v>979</v>
          </cell>
          <cell r="F86">
            <v>874</v>
          </cell>
          <cell r="G86">
            <v>810</v>
          </cell>
          <cell r="L86">
            <v>810</v>
          </cell>
        </row>
        <row r="87">
          <cell r="A87" t="str">
            <v>파이프크램프</v>
          </cell>
          <cell r="B87" t="str">
            <v>16 C</v>
          </cell>
          <cell r="C87" t="str">
            <v>EA</v>
          </cell>
          <cell r="D87">
            <v>820</v>
          </cell>
          <cell r="E87">
            <v>270</v>
          </cell>
          <cell r="F87">
            <v>871</v>
          </cell>
          <cell r="G87">
            <v>325</v>
          </cell>
          <cell r="L87">
            <v>270</v>
          </cell>
        </row>
        <row r="88">
          <cell r="A88" t="str">
            <v>파이프크램프</v>
          </cell>
          <cell r="B88" t="str">
            <v>22 C</v>
          </cell>
          <cell r="C88" t="str">
            <v>EA</v>
          </cell>
          <cell r="D88">
            <v>820</v>
          </cell>
          <cell r="E88">
            <v>300</v>
          </cell>
          <cell r="F88">
            <v>871</v>
          </cell>
          <cell r="G88">
            <v>385</v>
          </cell>
          <cell r="L88">
            <v>300</v>
          </cell>
        </row>
        <row r="89">
          <cell r="A89" t="str">
            <v>파이프크램프</v>
          </cell>
          <cell r="B89" t="str">
            <v>28 C</v>
          </cell>
          <cell r="C89" t="str">
            <v>EA</v>
          </cell>
          <cell r="D89">
            <v>820</v>
          </cell>
          <cell r="E89">
            <v>350</v>
          </cell>
          <cell r="F89">
            <v>871</v>
          </cell>
          <cell r="G89">
            <v>445</v>
          </cell>
          <cell r="L89">
            <v>350</v>
          </cell>
        </row>
        <row r="90">
          <cell r="A90" t="str">
            <v>파이프크램프</v>
          </cell>
          <cell r="B90" t="str">
            <v>36 C</v>
          </cell>
          <cell r="C90" t="str">
            <v>EA</v>
          </cell>
          <cell r="D90">
            <v>820</v>
          </cell>
          <cell r="E90">
            <v>420</v>
          </cell>
          <cell r="F90">
            <v>871</v>
          </cell>
          <cell r="G90">
            <v>510</v>
          </cell>
          <cell r="L90">
            <v>420</v>
          </cell>
        </row>
        <row r="91">
          <cell r="A91" t="str">
            <v>파이프크램프</v>
          </cell>
          <cell r="B91" t="str">
            <v>42 C</v>
          </cell>
          <cell r="C91" t="str">
            <v>EA</v>
          </cell>
          <cell r="D91">
            <v>820</v>
          </cell>
          <cell r="E91">
            <v>460</v>
          </cell>
          <cell r="F91">
            <v>871</v>
          </cell>
          <cell r="G91">
            <v>600</v>
          </cell>
          <cell r="L91">
            <v>460</v>
          </cell>
        </row>
        <row r="92">
          <cell r="A92" t="str">
            <v>파이프크램프</v>
          </cell>
          <cell r="B92" t="str">
            <v>54 C</v>
          </cell>
          <cell r="C92" t="str">
            <v>EA</v>
          </cell>
          <cell r="D92">
            <v>820</v>
          </cell>
          <cell r="E92">
            <v>550</v>
          </cell>
          <cell r="F92">
            <v>871</v>
          </cell>
          <cell r="G92">
            <v>710</v>
          </cell>
          <cell r="L92">
            <v>550</v>
          </cell>
        </row>
        <row r="93">
          <cell r="A93" t="str">
            <v>파이프크램프</v>
          </cell>
          <cell r="B93" t="str">
            <v>70 C</v>
          </cell>
          <cell r="C93" t="str">
            <v>EA</v>
          </cell>
          <cell r="D93">
            <v>820</v>
          </cell>
          <cell r="E93">
            <v>999</v>
          </cell>
          <cell r="F93">
            <v>871</v>
          </cell>
          <cell r="G93">
            <v>930</v>
          </cell>
          <cell r="L93">
            <v>930</v>
          </cell>
        </row>
        <row r="94">
          <cell r="A94" t="str">
            <v>파이프행거</v>
          </cell>
          <cell r="B94" t="str">
            <v>16 C</v>
          </cell>
          <cell r="C94" t="str">
            <v>EA</v>
          </cell>
          <cell r="D94">
            <v>820</v>
          </cell>
          <cell r="E94">
            <v>482</v>
          </cell>
          <cell r="F94">
            <v>871</v>
          </cell>
          <cell r="G94">
            <v>510</v>
          </cell>
          <cell r="L94">
            <v>482</v>
          </cell>
        </row>
        <row r="95">
          <cell r="A95" t="str">
            <v>파이프행거</v>
          </cell>
          <cell r="B95" t="str">
            <v>22 C</v>
          </cell>
          <cell r="C95" t="str">
            <v>EA</v>
          </cell>
          <cell r="D95">
            <v>820</v>
          </cell>
          <cell r="E95">
            <v>493</v>
          </cell>
          <cell r="F95">
            <v>871</v>
          </cell>
          <cell r="G95">
            <v>550</v>
          </cell>
          <cell r="L95">
            <v>493</v>
          </cell>
        </row>
        <row r="96">
          <cell r="A96" t="str">
            <v>파이프행거</v>
          </cell>
          <cell r="B96" t="str">
            <v>28 C</v>
          </cell>
          <cell r="C96" t="str">
            <v>EA</v>
          </cell>
          <cell r="D96">
            <v>820</v>
          </cell>
          <cell r="E96">
            <v>507</v>
          </cell>
          <cell r="F96">
            <v>871</v>
          </cell>
          <cell r="G96">
            <v>610</v>
          </cell>
          <cell r="L96">
            <v>507</v>
          </cell>
        </row>
        <row r="97">
          <cell r="A97" t="str">
            <v>파이프행거</v>
          </cell>
          <cell r="B97" t="str">
            <v>36 C</v>
          </cell>
          <cell r="C97" t="str">
            <v>EA</v>
          </cell>
          <cell r="D97">
            <v>820</v>
          </cell>
          <cell r="E97">
            <v>660</v>
          </cell>
          <cell r="F97">
            <v>871</v>
          </cell>
          <cell r="G97">
            <v>675</v>
          </cell>
          <cell r="L97">
            <v>660</v>
          </cell>
        </row>
        <row r="98">
          <cell r="A98" t="str">
            <v>파이프행거</v>
          </cell>
          <cell r="B98" t="str">
            <v>42 C</v>
          </cell>
          <cell r="C98" t="str">
            <v>EA</v>
          </cell>
          <cell r="D98">
            <v>820</v>
          </cell>
          <cell r="E98">
            <v>730</v>
          </cell>
          <cell r="F98">
            <v>871</v>
          </cell>
          <cell r="G98">
            <v>750</v>
          </cell>
          <cell r="L98">
            <v>730</v>
          </cell>
        </row>
        <row r="99">
          <cell r="A99" t="str">
            <v>파이프행거</v>
          </cell>
          <cell r="B99" t="str">
            <v>54 C</v>
          </cell>
          <cell r="C99" t="str">
            <v>EA</v>
          </cell>
          <cell r="D99">
            <v>820</v>
          </cell>
          <cell r="E99">
            <v>872</v>
          </cell>
          <cell r="F99">
            <v>871</v>
          </cell>
          <cell r="G99">
            <v>1010</v>
          </cell>
          <cell r="L99">
            <v>872</v>
          </cell>
        </row>
        <row r="100">
          <cell r="A100" t="str">
            <v>파이프행거</v>
          </cell>
          <cell r="B100" t="str">
            <v>70 C</v>
          </cell>
          <cell r="C100" t="str">
            <v>EA</v>
          </cell>
          <cell r="D100">
            <v>820</v>
          </cell>
          <cell r="E100">
            <v>1178</v>
          </cell>
          <cell r="F100">
            <v>871</v>
          </cell>
          <cell r="G100">
            <v>1230</v>
          </cell>
          <cell r="L100">
            <v>1178</v>
          </cell>
        </row>
        <row r="101">
          <cell r="A101" t="str">
            <v>아우트레트박스</v>
          </cell>
          <cell r="B101" t="str">
            <v>8각 54mm</v>
          </cell>
          <cell r="C101" t="str">
            <v>EA</v>
          </cell>
          <cell r="D101">
            <v>827</v>
          </cell>
          <cell r="E101">
            <v>714</v>
          </cell>
          <cell r="F101">
            <v>882</v>
          </cell>
          <cell r="G101">
            <v>540</v>
          </cell>
          <cell r="L101">
            <v>540</v>
          </cell>
        </row>
        <row r="102">
          <cell r="A102" t="str">
            <v>아우트레트박스</v>
          </cell>
          <cell r="B102" t="str">
            <v>중형 4각 54mm</v>
          </cell>
          <cell r="C102" t="str">
            <v>EA</v>
          </cell>
          <cell r="D102">
            <v>827</v>
          </cell>
          <cell r="E102">
            <v>832</v>
          </cell>
          <cell r="F102">
            <v>882</v>
          </cell>
          <cell r="G102">
            <v>630</v>
          </cell>
          <cell r="L102">
            <v>630</v>
          </cell>
        </row>
        <row r="103">
          <cell r="A103" t="str">
            <v>스위치박스</v>
          </cell>
          <cell r="B103" t="str">
            <v>1 개용 54mm</v>
          </cell>
          <cell r="C103" t="str">
            <v>EA</v>
          </cell>
          <cell r="D103">
            <v>827</v>
          </cell>
          <cell r="E103">
            <v>668</v>
          </cell>
          <cell r="F103">
            <v>883</v>
          </cell>
          <cell r="G103">
            <v>490</v>
          </cell>
          <cell r="L103">
            <v>490</v>
          </cell>
        </row>
        <row r="104">
          <cell r="A104" t="str">
            <v>스위치박스</v>
          </cell>
          <cell r="B104" t="str">
            <v>2 개용 54mm</v>
          </cell>
          <cell r="C104" t="str">
            <v>EA</v>
          </cell>
          <cell r="D104">
            <v>827</v>
          </cell>
          <cell r="E104">
            <v>701</v>
          </cell>
          <cell r="F104">
            <v>883</v>
          </cell>
          <cell r="G104">
            <v>630</v>
          </cell>
          <cell r="L104">
            <v>630</v>
          </cell>
        </row>
        <row r="105">
          <cell r="A105" t="str">
            <v>박스커버-8 각</v>
          </cell>
          <cell r="B105" t="str">
            <v>둥근구멍 (오목)</v>
          </cell>
          <cell r="C105" t="str">
            <v>EA</v>
          </cell>
          <cell r="D105">
            <v>828</v>
          </cell>
          <cell r="E105">
            <v>400</v>
          </cell>
          <cell r="F105">
            <v>883</v>
          </cell>
          <cell r="G105">
            <v>220</v>
          </cell>
          <cell r="L105">
            <v>220</v>
          </cell>
        </row>
        <row r="106">
          <cell r="A106" t="str">
            <v>박스커버-8 각</v>
          </cell>
          <cell r="B106" t="str">
            <v>둥근구멍 (평)</v>
          </cell>
          <cell r="C106" t="str">
            <v>EA</v>
          </cell>
          <cell r="D106">
            <v>828</v>
          </cell>
          <cell r="E106">
            <v>350</v>
          </cell>
          <cell r="F106">
            <v>883</v>
          </cell>
          <cell r="G106">
            <v>180</v>
          </cell>
          <cell r="L106">
            <v>180</v>
          </cell>
        </row>
        <row r="107">
          <cell r="A107" t="str">
            <v>박스커버-4 각</v>
          </cell>
          <cell r="B107" t="str">
            <v>둥근구멍 (오목)</v>
          </cell>
          <cell r="C107" t="str">
            <v>EA</v>
          </cell>
          <cell r="D107">
            <v>828</v>
          </cell>
          <cell r="E107">
            <v>400</v>
          </cell>
          <cell r="F107">
            <v>883</v>
          </cell>
          <cell r="G107">
            <v>220</v>
          </cell>
          <cell r="L107">
            <v>220</v>
          </cell>
        </row>
        <row r="108">
          <cell r="A108" t="str">
            <v>박스커버-4 각</v>
          </cell>
          <cell r="B108" t="str">
            <v>둥근구멍 (평)</v>
          </cell>
          <cell r="C108" t="str">
            <v>EA</v>
          </cell>
          <cell r="D108">
            <v>828</v>
          </cell>
          <cell r="E108">
            <v>350</v>
          </cell>
          <cell r="L108">
            <v>350</v>
          </cell>
        </row>
        <row r="109">
          <cell r="A109" t="str">
            <v>풀박스</v>
          </cell>
          <cell r="B109" t="str">
            <v>100 x 100 x 50</v>
          </cell>
          <cell r="C109" t="str">
            <v>EA</v>
          </cell>
          <cell r="D109">
            <v>825</v>
          </cell>
          <cell r="E109">
            <v>1411</v>
          </cell>
          <cell r="F109">
            <v>883</v>
          </cell>
          <cell r="G109">
            <v>1480</v>
          </cell>
          <cell r="H109">
            <v>374</v>
          </cell>
          <cell r="I109">
            <v>1370</v>
          </cell>
          <cell r="L109">
            <v>1370</v>
          </cell>
        </row>
        <row r="110">
          <cell r="A110" t="str">
            <v>HANGER</v>
          </cell>
          <cell r="B110" t="str">
            <v>HANGER-"C"형</v>
          </cell>
          <cell r="C110" t="str">
            <v>개</v>
          </cell>
          <cell r="D110">
            <v>830</v>
          </cell>
          <cell r="E110">
            <v>1960</v>
          </cell>
          <cell r="F110">
            <v>881</v>
          </cell>
          <cell r="G110">
            <v>1960</v>
          </cell>
          <cell r="L110">
            <v>1960</v>
          </cell>
        </row>
        <row r="111">
          <cell r="A111" t="str">
            <v>풀박스</v>
          </cell>
          <cell r="B111" t="str">
            <v>100 x 100 x 75</v>
          </cell>
          <cell r="C111" t="str">
            <v>EA</v>
          </cell>
          <cell r="D111">
            <v>825</v>
          </cell>
          <cell r="E111">
            <v>1588</v>
          </cell>
          <cell r="F111">
            <v>883</v>
          </cell>
          <cell r="G111">
            <v>1530</v>
          </cell>
          <cell r="H111">
            <v>374</v>
          </cell>
          <cell r="I111">
            <v>1540</v>
          </cell>
          <cell r="L111">
            <v>1530</v>
          </cell>
        </row>
        <row r="112">
          <cell r="A112" t="str">
            <v>풀박스</v>
          </cell>
          <cell r="B112" t="str">
            <v>100 x 100 x 100</v>
          </cell>
          <cell r="C112" t="str">
            <v>EA</v>
          </cell>
          <cell r="D112">
            <v>825</v>
          </cell>
          <cell r="E112">
            <v>1882</v>
          </cell>
          <cell r="F112">
            <v>883</v>
          </cell>
          <cell r="G112">
            <v>1750</v>
          </cell>
          <cell r="H112">
            <v>374</v>
          </cell>
          <cell r="I112">
            <v>1830</v>
          </cell>
          <cell r="L112">
            <v>1750</v>
          </cell>
        </row>
        <row r="113">
          <cell r="A113" t="str">
            <v>풀박스</v>
          </cell>
          <cell r="B113" t="str">
            <v>150 x 150 x 100</v>
          </cell>
          <cell r="C113" t="str">
            <v>EA</v>
          </cell>
          <cell r="D113">
            <v>825</v>
          </cell>
          <cell r="E113">
            <v>2353</v>
          </cell>
          <cell r="F113">
            <v>883</v>
          </cell>
          <cell r="G113">
            <v>2470</v>
          </cell>
          <cell r="H113">
            <v>374</v>
          </cell>
          <cell r="I113">
            <v>2290</v>
          </cell>
          <cell r="L113">
            <v>2290</v>
          </cell>
        </row>
        <row r="114">
          <cell r="A114" t="str">
            <v>풀박스</v>
          </cell>
          <cell r="B114" t="str">
            <v>150 x 150 x 150</v>
          </cell>
          <cell r="C114" t="str">
            <v>EA</v>
          </cell>
          <cell r="D114">
            <v>825</v>
          </cell>
          <cell r="E114">
            <v>2765</v>
          </cell>
          <cell r="F114">
            <v>883</v>
          </cell>
          <cell r="G114">
            <v>2740</v>
          </cell>
          <cell r="H114">
            <v>374</v>
          </cell>
          <cell r="I114">
            <v>2690</v>
          </cell>
          <cell r="L114">
            <v>2690</v>
          </cell>
        </row>
        <row r="115">
          <cell r="A115" t="str">
            <v>풀박스</v>
          </cell>
          <cell r="B115" t="str">
            <v>200 x 200 x 150</v>
          </cell>
          <cell r="C115" t="str">
            <v>EA</v>
          </cell>
          <cell r="D115">
            <v>825</v>
          </cell>
          <cell r="E115">
            <v>4588</v>
          </cell>
          <cell r="F115">
            <v>883</v>
          </cell>
          <cell r="G115">
            <v>4050</v>
          </cell>
          <cell r="H115">
            <v>374</v>
          </cell>
          <cell r="I115">
            <v>4460</v>
          </cell>
          <cell r="L115">
            <v>4050</v>
          </cell>
        </row>
        <row r="116">
          <cell r="A116" t="str">
            <v>풀박스</v>
          </cell>
          <cell r="B116" t="str">
            <v>300 x 300 x 200</v>
          </cell>
          <cell r="C116" t="str">
            <v>EA</v>
          </cell>
          <cell r="D116">
            <v>825</v>
          </cell>
          <cell r="E116">
            <v>7647</v>
          </cell>
          <cell r="F116">
            <v>883</v>
          </cell>
          <cell r="G116">
            <v>7200</v>
          </cell>
          <cell r="H116">
            <v>374</v>
          </cell>
          <cell r="I116">
            <v>7430</v>
          </cell>
          <cell r="L116">
            <v>7200</v>
          </cell>
        </row>
        <row r="117">
          <cell r="A117" t="str">
            <v>풀박스</v>
          </cell>
          <cell r="B117" t="str">
            <v>500 x 500 x 300</v>
          </cell>
          <cell r="C117" t="str">
            <v>EA</v>
          </cell>
          <cell r="D117">
            <v>825</v>
          </cell>
          <cell r="E117">
            <v>25882</v>
          </cell>
          <cell r="F117">
            <v>883</v>
          </cell>
          <cell r="G117">
            <v>22500</v>
          </cell>
          <cell r="H117">
            <v>374</v>
          </cell>
          <cell r="I117">
            <v>25150</v>
          </cell>
          <cell r="L117">
            <v>22500</v>
          </cell>
        </row>
        <row r="118">
          <cell r="A118" t="str">
            <v>FLOOR BOX</v>
          </cell>
          <cell r="B118" t="str">
            <v>300 x 200 x 150</v>
          </cell>
          <cell r="C118" t="str">
            <v>EA</v>
          </cell>
          <cell r="D118">
            <v>835</v>
          </cell>
          <cell r="E118">
            <v>65000</v>
          </cell>
          <cell r="F118">
            <v>873</v>
          </cell>
          <cell r="G118">
            <v>65000</v>
          </cell>
          <cell r="L118">
            <v>65000</v>
          </cell>
        </row>
        <row r="119">
          <cell r="A119" t="str">
            <v>레이스웨이-BODY</v>
          </cell>
          <cell r="B119" t="str">
            <v>BODY 70 x 40</v>
          </cell>
          <cell r="C119" t="str">
            <v>m</v>
          </cell>
          <cell r="D119">
            <v>830</v>
          </cell>
          <cell r="E119">
            <v>4290</v>
          </cell>
          <cell r="F119">
            <v>881</v>
          </cell>
          <cell r="G119">
            <v>4290</v>
          </cell>
          <cell r="L119">
            <v>4290</v>
          </cell>
        </row>
        <row r="120">
          <cell r="A120" t="str">
            <v>레이스웨이-JOINER</v>
          </cell>
          <cell r="B120" t="str">
            <v>JOINER 70 x 40</v>
          </cell>
          <cell r="C120" t="str">
            <v>개</v>
          </cell>
          <cell r="D120">
            <v>830</v>
          </cell>
          <cell r="E120">
            <v>1650</v>
          </cell>
          <cell r="F120">
            <v>881</v>
          </cell>
          <cell r="G120">
            <v>1650</v>
          </cell>
          <cell r="L120">
            <v>1650</v>
          </cell>
        </row>
        <row r="121">
          <cell r="A121" t="str">
            <v>레이스웨이-END CAP</v>
          </cell>
          <cell r="B121" t="str">
            <v>END CAP 70 x 40</v>
          </cell>
          <cell r="C121" t="str">
            <v>개</v>
          </cell>
          <cell r="D121">
            <v>830</v>
          </cell>
          <cell r="E121">
            <v>740</v>
          </cell>
          <cell r="F121">
            <v>881</v>
          </cell>
          <cell r="G121">
            <v>740</v>
          </cell>
          <cell r="L121">
            <v>740</v>
          </cell>
        </row>
        <row r="122">
          <cell r="A122" t="str">
            <v>기구용금구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500</v>
          </cell>
          <cell r="F122">
            <v>881</v>
          </cell>
          <cell r="G122">
            <v>500</v>
          </cell>
          <cell r="L122">
            <v>500</v>
          </cell>
        </row>
        <row r="123">
          <cell r="A123" t="str">
            <v>HANGER</v>
          </cell>
          <cell r="B123" t="str">
            <v>HANGER-"A"형</v>
          </cell>
          <cell r="C123" t="str">
            <v>개</v>
          </cell>
          <cell r="D123">
            <v>830</v>
          </cell>
          <cell r="E123">
            <v>960</v>
          </cell>
          <cell r="F123">
            <v>881</v>
          </cell>
          <cell r="G123">
            <v>960</v>
          </cell>
          <cell r="L123">
            <v>960</v>
          </cell>
        </row>
        <row r="124">
          <cell r="A124" t="str">
            <v>BOX CONNECTOR</v>
          </cell>
          <cell r="B124" t="str">
            <v>70 x 40</v>
          </cell>
          <cell r="C124" t="str">
            <v>개</v>
          </cell>
          <cell r="D124">
            <v>830</v>
          </cell>
          <cell r="E124">
            <v>1560</v>
          </cell>
          <cell r="F124">
            <v>881</v>
          </cell>
          <cell r="G124">
            <v>1560</v>
          </cell>
          <cell r="L124">
            <v>1560</v>
          </cell>
        </row>
        <row r="125">
          <cell r="A125" t="str">
            <v>CABLE TRAY</v>
          </cell>
          <cell r="B125" t="str">
            <v>W450x150Hx2.6t</v>
          </cell>
          <cell r="C125" t="str">
            <v>m</v>
          </cell>
          <cell r="D125">
            <v>833</v>
          </cell>
          <cell r="E125">
            <v>15150</v>
          </cell>
          <cell r="L125">
            <v>15150</v>
          </cell>
        </row>
        <row r="126">
          <cell r="A126" t="str">
            <v>CABLE TRAY</v>
          </cell>
          <cell r="B126" t="str">
            <v>W600x150Hx2.6t</v>
          </cell>
          <cell r="C126" t="str">
            <v>m</v>
          </cell>
          <cell r="D126">
            <v>833</v>
          </cell>
          <cell r="E126">
            <v>16950</v>
          </cell>
          <cell r="F126">
            <v>880</v>
          </cell>
          <cell r="G126">
            <v>55600</v>
          </cell>
          <cell r="L126">
            <v>16950</v>
          </cell>
        </row>
        <row r="127">
          <cell r="A127" t="str">
            <v>HORIZONTAL ELBOW</v>
          </cell>
          <cell r="B127" t="str">
            <v>W450x150Hx2.6t-H</v>
          </cell>
          <cell r="C127" t="str">
            <v>EA</v>
          </cell>
          <cell r="D127">
            <v>833</v>
          </cell>
          <cell r="E127">
            <v>28950</v>
          </cell>
          <cell r="L127">
            <v>28950</v>
          </cell>
        </row>
        <row r="128">
          <cell r="A128" t="str">
            <v>HORIZONTAL ELBOW</v>
          </cell>
          <cell r="B128" t="str">
            <v>W600x150Hx2.6t-H</v>
          </cell>
          <cell r="C128" t="str">
            <v>EA</v>
          </cell>
          <cell r="D128">
            <v>833</v>
          </cell>
          <cell r="E128">
            <v>44390</v>
          </cell>
          <cell r="F128">
            <v>880</v>
          </cell>
          <cell r="G128">
            <v>65200</v>
          </cell>
          <cell r="L128">
            <v>44390</v>
          </cell>
        </row>
        <row r="129">
          <cell r="A129" t="str">
            <v>BOINDING JUMPER</v>
          </cell>
          <cell r="B129" t="str">
            <v>38mm2</v>
          </cell>
          <cell r="C129" t="str">
            <v>EA</v>
          </cell>
          <cell r="D129">
            <v>833</v>
          </cell>
          <cell r="E129">
            <v>2800</v>
          </cell>
          <cell r="F129">
            <v>880</v>
          </cell>
          <cell r="G129">
            <v>1950</v>
          </cell>
          <cell r="L129">
            <v>1950</v>
          </cell>
        </row>
        <row r="130">
          <cell r="A130" t="str">
            <v>VERTICAL ELBOW</v>
          </cell>
          <cell r="B130" t="str">
            <v>W450x150Hx2.6t-V</v>
          </cell>
          <cell r="C130" t="str">
            <v>EA</v>
          </cell>
          <cell r="D130">
            <v>833</v>
          </cell>
          <cell r="E130">
            <v>21050</v>
          </cell>
          <cell r="L130">
            <v>21050</v>
          </cell>
        </row>
        <row r="131">
          <cell r="A131" t="str">
            <v>VERTICAL ELBOW</v>
          </cell>
          <cell r="B131" t="str">
            <v>W600x150Hx2.6t-V</v>
          </cell>
          <cell r="C131" t="str">
            <v>EA</v>
          </cell>
          <cell r="D131">
            <v>833</v>
          </cell>
          <cell r="E131">
            <v>25560</v>
          </cell>
          <cell r="F131">
            <v>879</v>
          </cell>
          <cell r="G131">
            <v>48200</v>
          </cell>
          <cell r="L131">
            <v>25560</v>
          </cell>
        </row>
        <row r="132">
          <cell r="A132" t="str">
            <v>HORIZOTAL TEE</v>
          </cell>
          <cell r="B132" t="str">
            <v>W450x150Hx2.6t-T</v>
          </cell>
          <cell r="C132" t="str">
            <v>EA</v>
          </cell>
          <cell r="D132">
            <v>833</v>
          </cell>
          <cell r="E132">
            <v>39450</v>
          </cell>
          <cell r="L132">
            <v>39450</v>
          </cell>
        </row>
        <row r="133">
          <cell r="A133" t="str">
            <v>HORIZOTAL TEE</v>
          </cell>
          <cell r="B133" t="str">
            <v>W600x150Hx2.6t-T</v>
          </cell>
          <cell r="C133" t="str">
            <v>EA</v>
          </cell>
          <cell r="D133">
            <v>833</v>
          </cell>
          <cell r="E133">
            <v>51120</v>
          </cell>
          <cell r="F133">
            <v>879</v>
          </cell>
          <cell r="G133">
            <v>89600</v>
          </cell>
          <cell r="L133">
            <v>51120</v>
          </cell>
        </row>
        <row r="134">
          <cell r="A134" t="str">
            <v>RIGHT HAND REDUCER</v>
          </cell>
          <cell r="B134" t="str">
            <v>W600-W450</v>
          </cell>
          <cell r="C134" t="str">
            <v>EA</v>
          </cell>
          <cell r="D134">
            <v>833</v>
          </cell>
          <cell r="E134">
            <v>10100</v>
          </cell>
          <cell r="L134">
            <v>10100</v>
          </cell>
        </row>
        <row r="135">
          <cell r="A135" t="str">
            <v>JOINT CONNECTOR</v>
          </cell>
          <cell r="B135" t="str">
            <v>150H</v>
          </cell>
          <cell r="C135" t="str">
            <v>EA</v>
          </cell>
          <cell r="D135">
            <v>833</v>
          </cell>
          <cell r="E135">
            <v>1300</v>
          </cell>
          <cell r="F135">
            <v>880</v>
          </cell>
          <cell r="G135">
            <v>1500</v>
          </cell>
          <cell r="L135">
            <v>1300</v>
          </cell>
        </row>
        <row r="136">
          <cell r="A136" t="str">
            <v>SHANK BOLT &amp; NUT</v>
          </cell>
          <cell r="B136" t="str">
            <v>아연도</v>
          </cell>
          <cell r="C136" t="str">
            <v>EA</v>
          </cell>
          <cell r="D136">
            <v>833</v>
          </cell>
          <cell r="E136">
            <v>100</v>
          </cell>
          <cell r="F136">
            <v>880</v>
          </cell>
          <cell r="G136">
            <v>120</v>
          </cell>
          <cell r="L136">
            <v>100</v>
          </cell>
        </row>
        <row r="137">
          <cell r="A137" t="str">
            <v>SHANK BOLT &amp; NUT</v>
          </cell>
          <cell r="B137" t="str">
            <v>SUS</v>
          </cell>
          <cell r="C137" t="str">
            <v>EA</v>
          </cell>
          <cell r="F137">
            <v>880</v>
          </cell>
          <cell r="G137">
            <v>700</v>
          </cell>
          <cell r="L137">
            <v>700</v>
          </cell>
        </row>
        <row r="138">
          <cell r="A138" t="str">
            <v>HOLD DOWN CLAMP</v>
          </cell>
          <cell r="B138" t="str">
            <v>STEEL 2.3t</v>
          </cell>
          <cell r="C138" t="str">
            <v>EA</v>
          </cell>
          <cell r="D138">
            <v>833</v>
          </cell>
          <cell r="E138">
            <v>300</v>
          </cell>
          <cell r="F138">
            <v>879</v>
          </cell>
          <cell r="G138">
            <v>350</v>
          </cell>
          <cell r="L138">
            <v>300</v>
          </cell>
        </row>
        <row r="139">
          <cell r="A139" t="str">
            <v>TRAY TO BOX CONNECT</v>
          </cell>
          <cell r="B139" t="str">
            <v>W450x100Hx2.3t-C</v>
          </cell>
          <cell r="C139" t="str">
            <v>EA</v>
          </cell>
          <cell r="D139">
            <v>833</v>
          </cell>
          <cell r="E139">
            <v>28000</v>
          </cell>
          <cell r="F139">
            <v>879</v>
          </cell>
          <cell r="G139">
            <v>27500</v>
          </cell>
          <cell r="L139">
            <v>27500</v>
          </cell>
        </row>
        <row r="140">
          <cell r="A140" t="str">
            <v>CHANNEL</v>
          </cell>
          <cell r="B140" t="str">
            <v>41x41x2.6t</v>
          </cell>
          <cell r="C140" t="str">
            <v>m</v>
          </cell>
          <cell r="D140">
            <v>833</v>
          </cell>
          <cell r="E140">
            <v>3000</v>
          </cell>
          <cell r="F140">
            <v>878</v>
          </cell>
          <cell r="G140">
            <v>3000</v>
          </cell>
          <cell r="L140">
            <v>3000</v>
          </cell>
        </row>
        <row r="141">
          <cell r="A141" t="str">
            <v>CABLE DUCT</v>
          </cell>
          <cell r="B141" t="str">
            <v>W600x150Hx2.3t(DUCT)</v>
          </cell>
          <cell r="C141" t="str">
            <v>EA</v>
          </cell>
          <cell r="D141">
            <v>833</v>
          </cell>
          <cell r="E141">
            <v>25560</v>
          </cell>
          <cell r="F141">
            <v>879</v>
          </cell>
          <cell r="G141">
            <v>48200</v>
          </cell>
          <cell r="L141">
            <v>25560</v>
          </cell>
        </row>
        <row r="142">
          <cell r="A142" t="str">
            <v>매입콘센트-접지</v>
          </cell>
          <cell r="B142" t="str">
            <v>15A 250V 1구</v>
          </cell>
          <cell r="C142" t="str">
            <v>EA</v>
          </cell>
          <cell r="D142">
            <v>892</v>
          </cell>
          <cell r="E142">
            <v>1600</v>
          </cell>
          <cell r="F142">
            <v>934</v>
          </cell>
          <cell r="G142">
            <v>1440</v>
          </cell>
          <cell r="H142">
            <v>387</v>
          </cell>
          <cell r="I142">
            <v>1000</v>
          </cell>
          <cell r="L142">
            <v>1000</v>
          </cell>
        </row>
        <row r="143">
          <cell r="A143" t="str">
            <v>매입콘센트-접지</v>
          </cell>
          <cell r="B143" t="str">
            <v>15A 250V 2구</v>
          </cell>
          <cell r="C143" t="str">
            <v>EA</v>
          </cell>
          <cell r="D143">
            <v>892</v>
          </cell>
          <cell r="E143">
            <v>2030</v>
          </cell>
          <cell r="F143">
            <v>934</v>
          </cell>
          <cell r="G143">
            <v>1820</v>
          </cell>
          <cell r="H143">
            <v>387</v>
          </cell>
          <cell r="I143">
            <v>1258</v>
          </cell>
          <cell r="L143">
            <v>1258</v>
          </cell>
        </row>
        <row r="144">
          <cell r="A144" t="str">
            <v>방수콘센트</v>
          </cell>
          <cell r="B144" t="str">
            <v>15A 250V 2구(방수)</v>
          </cell>
          <cell r="C144" t="str">
            <v>EA</v>
          </cell>
          <cell r="D144">
            <v>892</v>
          </cell>
          <cell r="E144">
            <v>2790</v>
          </cell>
          <cell r="F144">
            <v>934</v>
          </cell>
          <cell r="G144">
            <v>2510</v>
          </cell>
          <cell r="L144">
            <v>2510</v>
          </cell>
        </row>
        <row r="145">
          <cell r="A145" t="str">
            <v>매입1로스위치</v>
          </cell>
          <cell r="B145" t="str">
            <v>250V 15A 1로 1련</v>
          </cell>
          <cell r="C145" t="str">
            <v>EA</v>
          </cell>
          <cell r="D145">
            <v>890</v>
          </cell>
          <cell r="E145">
            <v>1357</v>
          </cell>
          <cell r="F145">
            <v>934</v>
          </cell>
          <cell r="G145">
            <v>1921</v>
          </cell>
          <cell r="L145">
            <v>1357</v>
          </cell>
        </row>
        <row r="146">
          <cell r="A146" t="str">
            <v>매입1로스위치</v>
          </cell>
          <cell r="B146" t="str">
            <v>250V 15A 1로 2련</v>
          </cell>
          <cell r="C146" t="str">
            <v>EA</v>
          </cell>
          <cell r="D146">
            <v>890</v>
          </cell>
          <cell r="E146">
            <v>2329</v>
          </cell>
          <cell r="F146">
            <v>934</v>
          </cell>
          <cell r="G146">
            <v>2857</v>
          </cell>
          <cell r="L146">
            <v>2329</v>
          </cell>
        </row>
        <row r="147">
          <cell r="A147" t="str">
            <v>매입1로스위치</v>
          </cell>
          <cell r="B147" t="str">
            <v>250V 15A 1로 3련</v>
          </cell>
          <cell r="C147" t="str">
            <v>EA</v>
          </cell>
          <cell r="D147">
            <v>890</v>
          </cell>
          <cell r="E147">
            <v>3301</v>
          </cell>
          <cell r="F147">
            <v>934</v>
          </cell>
          <cell r="G147">
            <v>3793</v>
          </cell>
          <cell r="H147">
            <v>371</v>
          </cell>
          <cell r="I147">
            <v>3358</v>
          </cell>
          <cell r="L147">
            <v>3301</v>
          </cell>
        </row>
        <row r="148">
          <cell r="A148" t="str">
            <v>매입3로스위치</v>
          </cell>
          <cell r="B148" t="str">
            <v>250V 15A 3로 1련</v>
          </cell>
          <cell r="C148" t="str">
            <v>EA</v>
          </cell>
          <cell r="D148">
            <v>890</v>
          </cell>
          <cell r="E148">
            <v>1542</v>
          </cell>
          <cell r="F148">
            <v>934</v>
          </cell>
          <cell r="G148">
            <v>2345</v>
          </cell>
          <cell r="H148">
            <v>371</v>
          </cell>
          <cell r="I148">
            <v>1530</v>
          </cell>
          <cell r="L148">
            <v>1530</v>
          </cell>
        </row>
        <row r="149">
          <cell r="A149" t="str">
            <v>매입3로스위치</v>
          </cell>
          <cell r="B149" t="str">
            <v>250V 15A 3로 2련</v>
          </cell>
          <cell r="C149" t="str">
            <v>EA</v>
          </cell>
          <cell r="D149">
            <v>890</v>
          </cell>
          <cell r="E149">
            <v>2700</v>
          </cell>
          <cell r="F149">
            <v>934</v>
          </cell>
          <cell r="G149">
            <v>2700</v>
          </cell>
          <cell r="H149">
            <v>371</v>
          </cell>
          <cell r="I149">
            <v>2702</v>
          </cell>
          <cell r="L149">
            <v>2700</v>
          </cell>
        </row>
        <row r="150">
          <cell r="A150" t="str">
            <v>접지봉</v>
          </cell>
          <cell r="B150" t="str">
            <v>φ16 x 1800mm</v>
          </cell>
          <cell r="C150" t="str">
            <v>본</v>
          </cell>
          <cell r="D150">
            <v>887</v>
          </cell>
          <cell r="E150">
            <v>4900</v>
          </cell>
          <cell r="F150">
            <v>930</v>
          </cell>
          <cell r="G150">
            <v>4500</v>
          </cell>
          <cell r="H150">
            <v>370</v>
          </cell>
          <cell r="I150">
            <v>5000</v>
          </cell>
          <cell r="L150">
            <v>4500</v>
          </cell>
        </row>
        <row r="151">
          <cell r="A151" t="str">
            <v>접지봉</v>
          </cell>
          <cell r="B151" t="str">
            <v>φ18 x 2400mm</v>
          </cell>
          <cell r="C151" t="str">
            <v>본</v>
          </cell>
          <cell r="D151">
            <v>887</v>
          </cell>
          <cell r="E151">
            <v>7300</v>
          </cell>
          <cell r="F151">
            <v>930</v>
          </cell>
          <cell r="G151">
            <v>6500</v>
          </cell>
          <cell r="H151">
            <v>370</v>
          </cell>
          <cell r="I151">
            <v>70000</v>
          </cell>
          <cell r="L151">
            <v>6500</v>
          </cell>
        </row>
        <row r="152">
          <cell r="A152" t="str">
            <v>접지단자함</v>
          </cell>
          <cell r="B152" t="str">
            <v>5 회로용</v>
          </cell>
          <cell r="C152" t="str">
            <v>면</v>
          </cell>
          <cell r="D152">
            <v>887</v>
          </cell>
          <cell r="E152">
            <v>72000</v>
          </cell>
          <cell r="F152">
            <v>930</v>
          </cell>
          <cell r="G152">
            <v>65000</v>
          </cell>
          <cell r="L152">
            <v>65000</v>
          </cell>
        </row>
        <row r="153">
          <cell r="A153" t="str">
            <v>접지저항저감제</v>
          </cell>
          <cell r="B153" t="str">
            <v>아스판 10 Kg</v>
          </cell>
          <cell r="C153" t="str">
            <v>포</v>
          </cell>
          <cell r="F153">
            <v>930</v>
          </cell>
          <cell r="G153">
            <v>22000</v>
          </cell>
          <cell r="L153">
            <v>22000</v>
          </cell>
        </row>
        <row r="154">
          <cell r="A154" t="str">
            <v>달대볼트(SST'L)</v>
          </cell>
          <cell r="B154" t="str">
            <v>φ9x1000mm</v>
          </cell>
          <cell r="C154" t="str">
            <v>EA</v>
          </cell>
          <cell r="D154">
            <v>97</v>
          </cell>
          <cell r="E154">
            <v>280</v>
          </cell>
          <cell r="L154">
            <v>280</v>
          </cell>
        </row>
        <row r="155">
          <cell r="A155" t="str">
            <v>GROUND CONNECTOR</v>
          </cell>
          <cell r="B155" t="str">
            <v>60㎟</v>
          </cell>
          <cell r="C155" t="str">
            <v>EA</v>
          </cell>
          <cell r="D155">
            <v>887</v>
          </cell>
          <cell r="E155">
            <v>2800</v>
          </cell>
          <cell r="L155">
            <v>2800</v>
          </cell>
        </row>
        <row r="156">
          <cell r="A156" t="str">
            <v>인써트</v>
          </cell>
          <cell r="B156" t="str">
            <v>φ9mm(주물)</v>
          </cell>
          <cell r="C156" t="str">
            <v>EA</v>
          </cell>
          <cell r="D156">
            <v>98</v>
          </cell>
          <cell r="E156">
            <v>40</v>
          </cell>
          <cell r="F156">
            <v>80</v>
          </cell>
          <cell r="G156">
            <v>180</v>
          </cell>
          <cell r="L156">
            <v>40</v>
          </cell>
        </row>
        <row r="157">
          <cell r="A157" t="str">
            <v>형광등기구 보강대</v>
          </cell>
          <cell r="B157" t="str">
            <v>스프링형 M BAR</v>
          </cell>
          <cell r="C157" t="str">
            <v>SET</v>
          </cell>
          <cell r="F157">
            <v>939</v>
          </cell>
          <cell r="G157">
            <v>5100</v>
          </cell>
          <cell r="L157">
            <v>5100</v>
          </cell>
        </row>
        <row r="158">
          <cell r="A158" t="str">
            <v>다운라이트 보강대</v>
          </cell>
          <cell r="B158" t="str">
            <v>스프링형 M BAR</v>
          </cell>
          <cell r="C158" t="str">
            <v>SET</v>
          </cell>
          <cell r="F158">
            <v>939</v>
          </cell>
          <cell r="G158">
            <v>5100</v>
          </cell>
          <cell r="L158">
            <v>5100</v>
          </cell>
        </row>
        <row r="159">
          <cell r="A159" t="str">
            <v>피뢰침</v>
          </cell>
          <cell r="B159" t="str">
            <v>D14 x 485mm</v>
          </cell>
          <cell r="C159" t="str">
            <v>개</v>
          </cell>
          <cell r="D159">
            <v>887</v>
          </cell>
          <cell r="E159">
            <v>15000</v>
          </cell>
          <cell r="F159">
            <v>930</v>
          </cell>
          <cell r="G159">
            <v>13500</v>
          </cell>
          <cell r="H159">
            <v>384</v>
          </cell>
          <cell r="I159">
            <v>12000</v>
          </cell>
          <cell r="L159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자재단가비교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차량운반및하차비"/>
      <sheetName val="인력운반비"/>
      <sheetName val="크레인사용"/>
      <sheetName val="자재단가비교표1월"/>
      <sheetName val="일15 (2)"/>
      <sheetName val="일26"/>
      <sheetName val="공사원가계산서"/>
      <sheetName val="SP-B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5"/>
  <sheetViews>
    <sheetView tabSelected="1" view="pageBreakPreview" topLeftCell="B1" zoomScaleNormal="100" zoomScaleSheetLayoutView="100" workbookViewId="0">
      <selection activeCell="F8" sqref="F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10" ht="24" customHeight="1" x14ac:dyDescent="0.3">
      <c r="B1" s="40" t="s">
        <v>250</v>
      </c>
      <c r="C1" s="40"/>
      <c r="D1" s="40"/>
      <c r="E1" s="40"/>
      <c r="F1" s="40"/>
      <c r="G1" s="40"/>
      <c r="J1" t="s">
        <v>622</v>
      </c>
    </row>
    <row r="2" spans="1:10" ht="21.95" customHeight="1" x14ac:dyDescent="0.3">
      <c r="B2" s="14" t="s">
        <v>629</v>
      </c>
      <c r="C2" s="14"/>
      <c r="D2" s="14"/>
      <c r="E2" s="14"/>
      <c r="F2" s="15"/>
      <c r="G2" s="15"/>
      <c r="J2">
        <v>50</v>
      </c>
    </row>
    <row r="3" spans="1:10" ht="21.95" customHeight="1" x14ac:dyDescent="0.3">
      <c r="B3" s="39" t="s">
        <v>251</v>
      </c>
      <c r="C3" s="39"/>
      <c r="D3" s="39"/>
      <c r="E3" s="16" t="s">
        <v>252</v>
      </c>
      <c r="F3" s="16" t="s">
        <v>253</v>
      </c>
      <c r="G3" s="16" t="s">
        <v>191</v>
      </c>
    </row>
    <row r="4" spans="1:10" ht="21.95" customHeight="1" x14ac:dyDescent="0.3">
      <c r="A4" s="1" t="s">
        <v>258</v>
      </c>
      <c r="B4" s="41" t="s">
        <v>254</v>
      </c>
      <c r="C4" s="41" t="s">
        <v>255</v>
      </c>
      <c r="D4" s="16" t="s">
        <v>259</v>
      </c>
      <c r="E4" s="11">
        <f>'공종별집계표(소방기계+소방전기)'!F5</f>
        <v>0</v>
      </c>
      <c r="F4" s="9" t="s">
        <v>50</v>
      </c>
      <c r="G4" s="9" t="s">
        <v>50</v>
      </c>
    </row>
    <row r="5" spans="1:10" ht="21.95" customHeight="1" x14ac:dyDescent="0.3">
      <c r="A5" s="1" t="s">
        <v>260</v>
      </c>
      <c r="B5" s="41"/>
      <c r="C5" s="41"/>
      <c r="D5" s="16" t="s">
        <v>261</v>
      </c>
      <c r="E5" s="11">
        <v>0</v>
      </c>
      <c r="F5" s="9" t="s">
        <v>50</v>
      </c>
      <c r="G5" s="9" t="s">
        <v>50</v>
      </c>
    </row>
    <row r="6" spans="1:10" ht="21.95" customHeight="1" x14ac:dyDescent="0.3">
      <c r="A6" s="1" t="s">
        <v>262</v>
      </c>
      <c r="B6" s="41"/>
      <c r="C6" s="41"/>
      <c r="D6" s="16" t="s">
        <v>263</v>
      </c>
      <c r="E6" s="11">
        <v>0</v>
      </c>
      <c r="F6" s="9" t="s">
        <v>50</v>
      </c>
      <c r="G6" s="9" t="s">
        <v>50</v>
      </c>
    </row>
    <row r="7" spans="1:10" ht="21.95" customHeight="1" x14ac:dyDescent="0.3">
      <c r="A7" s="1" t="s">
        <v>264</v>
      </c>
      <c r="B7" s="41"/>
      <c r="C7" s="41"/>
      <c r="D7" s="16" t="s">
        <v>265</v>
      </c>
      <c r="E7" s="11">
        <f>TRUNC(E4+E5-E6, 0)</f>
        <v>0</v>
      </c>
      <c r="F7" s="9" t="s">
        <v>50</v>
      </c>
      <c r="G7" s="9" t="s">
        <v>50</v>
      </c>
    </row>
    <row r="8" spans="1:10" ht="21.95" customHeight="1" x14ac:dyDescent="0.3">
      <c r="A8" s="1" t="s">
        <v>266</v>
      </c>
      <c r="B8" s="41"/>
      <c r="C8" s="41" t="s">
        <v>256</v>
      </c>
      <c r="D8" s="16" t="s">
        <v>267</v>
      </c>
      <c r="E8" s="11">
        <f>'공종별집계표(소방기계+소방전기)'!H5</f>
        <v>0</v>
      </c>
      <c r="F8" s="9" t="s">
        <v>50</v>
      </c>
      <c r="G8" s="9" t="s">
        <v>50</v>
      </c>
    </row>
    <row r="9" spans="1:10" ht="21.95" customHeight="1" x14ac:dyDescent="0.3">
      <c r="A9" s="1" t="s">
        <v>268</v>
      </c>
      <c r="B9" s="41"/>
      <c r="C9" s="41"/>
      <c r="D9" s="16" t="s">
        <v>269</v>
      </c>
      <c r="E9" s="11">
        <f>TRUNC(E8*0.175, 0)</f>
        <v>0</v>
      </c>
      <c r="F9" s="9" t="s">
        <v>630</v>
      </c>
      <c r="G9" s="9" t="s">
        <v>270</v>
      </c>
    </row>
    <row r="10" spans="1:10" ht="21.95" customHeight="1" x14ac:dyDescent="0.3">
      <c r="A10" s="1" t="s">
        <v>271</v>
      </c>
      <c r="B10" s="41"/>
      <c r="C10" s="41"/>
      <c r="D10" s="16" t="s">
        <v>265</v>
      </c>
      <c r="E10" s="11">
        <f>TRUNC(E8+E9, 0)</f>
        <v>0</v>
      </c>
      <c r="F10" s="9" t="s">
        <v>50</v>
      </c>
      <c r="G10" s="9" t="s">
        <v>50</v>
      </c>
    </row>
    <row r="11" spans="1:10" ht="21.95" customHeight="1" x14ac:dyDescent="0.3">
      <c r="A11" s="1"/>
      <c r="B11" s="42"/>
      <c r="C11" s="43" t="s">
        <v>257</v>
      </c>
      <c r="D11" s="19" t="s">
        <v>369</v>
      </c>
      <c r="E11" s="20">
        <f>'공종별집계표(소방기계+소방전기)'!J5</f>
        <v>0</v>
      </c>
      <c r="F11" s="13"/>
      <c r="G11" s="13"/>
    </row>
    <row r="12" spans="1:10" ht="21.95" customHeight="1" x14ac:dyDescent="0.3">
      <c r="A12" s="1" t="s">
        <v>272</v>
      </c>
      <c r="B12" s="41"/>
      <c r="C12" s="44"/>
      <c r="D12" s="16" t="s">
        <v>273</v>
      </c>
      <c r="E12" s="11">
        <f>TRUNC(E10*0.0356, 0)</f>
        <v>0</v>
      </c>
      <c r="F12" s="9" t="s">
        <v>274</v>
      </c>
      <c r="G12" s="9" t="s">
        <v>50</v>
      </c>
    </row>
    <row r="13" spans="1:10" ht="21.95" customHeight="1" x14ac:dyDescent="0.3">
      <c r="A13" s="1" t="s">
        <v>275</v>
      </c>
      <c r="B13" s="41"/>
      <c r="C13" s="44"/>
      <c r="D13" s="16" t="s">
        <v>276</v>
      </c>
      <c r="E13" s="11">
        <f>TRUNC(E10*0.0101, 0)</f>
        <v>0</v>
      </c>
      <c r="F13" s="9" t="s">
        <v>277</v>
      </c>
      <c r="G13" s="9" t="s">
        <v>50</v>
      </c>
    </row>
    <row r="14" spans="1:10" ht="21.95" customHeight="1" x14ac:dyDescent="0.3">
      <c r="A14" s="1" t="s">
        <v>278</v>
      </c>
      <c r="B14" s="41"/>
      <c r="C14" s="44"/>
      <c r="D14" s="16" t="s">
        <v>279</v>
      </c>
      <c r="E14" s="11"/>
      <c r="F14" s="9" t="s">
        <v>280</v>
      </c>
      <c r="G14" s="9" t="s">
        <v>281</v>
      </c>
    </row>
    <row r="15" spans="1:10" ht="21.95" customHeight="1" x14ac:dyDescent="0.3">
      <c r="A15" s="1" t="s">
        <v>282</v>
      </c>
      <c r="B15" s="41"/>
      <c r="C15" s="44"/>
      <c r="D15" s="16" t="s">
        <v>283</v>
      </c>
      <c r="E15" s="11"/>
      <c r="F15" s="9" t="s">
        <v>284</v>
      </c>
      <c r="G15" s="9" t="s">
        <v>281</v>
      </c>
    </row>
    <row r="16" spans="1:10" ht="21.95" customHeight="1" x14ac:dyDescent="0.3">
      <c r="A16" s="1" t="s">
        <v>285</v>
      </c>
      <c r="B16" s="41"/>
      <c r="C16" s="44"/>
      <c r="D16" s="16" t="s">
        <v>286</v>
      </c>
      <c r="E16" s="11"/>
      <c r="F16" s="9" t="s">
        <v>287</v>
      </c>
      <c r="G16" s="9" t="s">
        <v>288</v>
      </c>
    </row>
    <row r="17" spans="1:7" ht="21.95" customHeight="1" x14ac:dyDescent="0.3">
      <c r="A17" s="1" t="s">
        <v>289</v>
      </c>
      <c r="B17" s="41"/>
      <c r="C17" s="44"/>
      <c r="D17" s="16" t="s">
        <v>290</v>
      </c>
      <c r="E17" s="11"/>
      <c r="F17" s="9" t="s">
        <v>634</v>
      </c>
      <c r="G17" s="9" t="s">
        <v>291</v>
      </c>
    </row>
    <row r="18" spans="1:7" ht="21.95" customHeight="1" x14ac:dyDescent="0.3">
      <c r="A18" s="1" t="s">
        <v>292</v>
      </c>
      <c r="B18" s="41"/>
      <c r="C18" s="44"/>
      <c r="D18" s="16" t="s">
        <v>293</v>
      </c>
      <c r="E18" s="11"/>
      <c r="F18" s="9" t="s">
        <v>294</v>
      </c>
      <c r="G18" s="9" t="s">
        <v>281</v>
      </c>
    </row>
    <row r="19" spans="1:7" ht="21.95" customHeight="1" x14ac:dyDescent="0.3">
      <c r="A19" s="1" t="s">
        <v>295</v>
      </c>
      <c r="B19" s="41"/>
      <c r="C19" s="44"/>
      <c r="D19" s="16" t="s">
        <v>296</v>
      </c>
      <c r="E19" s="11">
        <f>TRUNC((E7+E10)*0.05, 0)</f>
        <v>0</v>
      </c>
      <c r="F19" s="9" t="s">
        <v>631</v>
      </c>
      <c r="G19" s="13" t="s">
        <v>270</v>
      </c>
    </row>
    <row r="20" spans="1:7" ht="21.95" customHeight="1" x14ac:dyDescent="0.3">
      <c r="A20" s="1" t="s">
        <v>297</v>
      </c>
      <c r="B20" s="41"/>
      <c r="C20" s="44"/>
      <c r="D20" s="19" t="s">
        <v>370</v>
      </c>
      <c r="E20" s="11">
        <f>TRUNC(E10*0.00006,0)</f>
        <v>0</v>
      </c>
      <c r="F20" s="13" t="s">
        <v>371</v>
      </c>
      <c r="G20" s="9" t="s">
        <v>50</v>
      </c>
    </row>
    <row r="21" spans="1:7" ht="21.95" customHeight="1" x14ac:dyDescent="0.3">
      <c r="A21" s="1" t="s">
        <v>298</v>
      </c>
      <c r="B21" s="41"/>
      <c r="C21" s="45"/>
      <c r="D21" s="16" t="s">
        <v>265</v>
      </c>
      <c r="E21" s="11">
        <f>TRUNC(E11+E12+E13+E14+E15+E16+E17+E18+E19+E20, 0)</f>
        <v>0</v>
      </c>
      <c r="F21" s="9" t="s">
        <v>50</v>
      </c>
      <c r="G21" s="9" t="s">
        <v>50</v>
      </c>
    </row>
    <row r="22" spans="1:7" ht="21.95" customHeight="1" x14ac:dyDescent="0.3">
      <c r="A22" s="1" t="s">
        <v>299</v>
      </c>
      <c r="B22" s="39" t="s">
        <v>249</v>
      </c>
      <c r="C22" s="39"/>
      <c r="D22" s="39"/>
      <c r="E22" s="11">
        <f>TRUNC(E7+E10+E21, 0)</f>
        <v>0</v>
      </c>
      <c r="F22" s="9" t="s">
        <v>50</v>
      </c>
      <c r="G22" s="9" t="s">
        <v>50</v>
      </c>
    </row>
    <row r="23" spans="1:7" ht="21.95" customHeight="1" x14ac:dyDescent="0.3">
      <c r="A23" s="1" t="s">
        <v>300</v>
      </c>
      <c r="B23" s="39" t="s">
        <v>301</v>
      </c>
      <c r="C23" s="39"/>
      <c r="D23" s="39"/>
      <c r="E23" s="11">
        <f>TRUNC(E22*0.08, 0)</f>
        <v>0</v>
      </c>
      <c r="F23" s="9" t="s">
        <v>632</v>
      </c>
      <c r="G23" s="9" t="s">
        <v>50</v>
      </c>
    </row>
    <row r="24" spans="1:7" ht="21.95" customHeight="1" x14ac:dyDescent="0.3">
      <c r="A24" s="1" t="s">
        <v>302</v>
      </c>
      <c r="B24" s="39" t="s">
        <v>303</v>
      </c>
      <c r="C24" s="39"/>
      <c r="D24" s="39"/>
      <c r="E24" s="11">
        <f>TRUNC((E10+E21+E23)*0.15, 0)</f>
        <v>0</v>
      </c>
      <c r="F24" s="9" t="s">
        <v>633</v>
      </c>
      <c r="G24" s="9" t="s">
        <v>50</v>
      </c>
    </row>
    <row r="25" spans="1:7" ht="21.95" customHeight="1" x14ac:dyDescent="0.3">
      <c r="A25" s="1" t="s">
        <v>304</v>
      </c>
      <c r="B25" s="39" t="s">
        <v>621</v>
      </c>
      <c r="C25" s="39"/>
      <c r="D25" s="39"/>
      <c r="E25" s="11">
        <f>TRUNC((E22+E23+E24)*0.00351, 0)</f>
        <v>0</v>
      </c>
      <c r="F25" s="9" t="s">
        <v>624</v>
      </c>
      <c r="G25" s="9" t="s">
        <v>623</v>
      </c>
    </row>
    <row r="26" spans="1:7" ht="21.95" customHeight="1" x14ac:dyDescent="0.3">
      <c r="A26" s="1" t="s">
        <v>305</v>
      </c>
      <c r="B26" s="39" t="s">
        <v>306</v>
      </c>
      <c r="C26" s="39"/>
      <c r="D26" s="39"/>
      <c r="E26" s="11">
        <f>TRUNC(E22+E23+E24+E25, 0)</f>
        <v>0</v>
      </c>
      <c r="F26" s="9" t="s">
        <v>50</v>
      </c>
      <c r="G26" s="9" t="s">
        <v>50</v>
      </c>
    </row>
    <row r="27" spans="1:7" ht="21.95" customHeight="1" x14ac:dyDescent="0.3">
      <c r="A27" s="1" t="s">
        <v>307</v>
      </c>
      <c r="B27" s="39" t="s">
        <v>308</v>
      </c>
      <c r="C27" s="39"/>
      <c r="D27" s="39"/>
      <c r="E27" s="11">
        <f>TRUNC((E26)*0.1, 0)</f>
        <v>0</v>
      </c>
      <c r="F27" s="9" t="s">
        <v>309</v>
      </c>
      <c r="G27" s="9" t="s">
        <v>50</v>
      </c>
    </row>
    <row r="28" spans="1:7" ht="21.95" customHeight="1" x14ac:dyDescent="0.3">
      <c r="A28" s="1" t="s">
        <v>310</v>
      </c>
      <c r="B28" s="39" t="s">
        <v>311</v>
      </c>
      <c r="C28" s="39"/>
      <c r="D28" s="39"/>
      <c r="E28" s="11">
        <f>TRUNC((E26+E27), 0)</f>
        <v>0</v>
      </c>
      <c r="F28" s="9" t="s">
        <v>50</v>
      </c>
      <c r="G28" s="9"/>
    </row>
    <row r="29" spans="1:7" ht="21.95" customHeight="1" x14ac:dyDescent="0.3">
      <c r="A29" s="1" t="s">
        <v>312</v>
      </c>
      <c r="B29" s="39" t="s">
        <v>313</v>
      </c>
      <c r="C29" s="39"/>
      <c r="D29" s="39"/>
      <c r="E29" s="11">
        <f>TRUNC(E28+0, -3)</f>
        <v>0</v>
      </c>
      <c r="F29" s="9" t="s">
        <v>50</v>
      </c>
      <c r="G29" s="9" t="s">
        <v>620</v>
      </c>
    </row>
    <row r="31" spans="1:7" x14ac:dyDescent="0.3">
      <c r="E31" s="8"/>
    </row>
    <row r="32" spans="1:7" x14ac:dyDescent="0.3">
      <c r="E32">
        <f>E29/1.1</f>
        <v>0</v>
      </c>
    </row>
    <row r="33" spans="5:5" x14ac:dyDescent="0.3">
      <c r="E33" s="8">
        <f>E29-E32</f>
        <v>0</v>
      </c>
    </row>
    <row r="35" spans="5:5" x14ac:dyDescent="0.3">
      <c r="E35">
        <f>E22*1.1</f>
        <v>0</v>
      </c>
    </row>
  </sheetData>
  <mergeCells count="14">
    <mergeCell ref="B1:G1"/>
    <mergeCell ref="B3:D3"/>
    <mergeCell ref="B4:B21"/>
    <mergeCell ref="C4:C7"/>
    <mergeCell ref="C8:C10"/>
    <mergeCell ref="C11:C21"/>
    <mergeCell ref="B28:D28"/>
    <mergeCell ref="B29:D29"/>
    <mergeCell ref="B22:D22"/>
    <mergeCell ref="B23:D23"/>
    <mergeCell ref="B24:D24"/>
    <mergeCell ref="B25:D25"/>
    <mergeCell ref="B26:D26"/>
    <mergeCell ref="B27:D27"/>
  </mergeCells>
  <phoneticPr fontId="1" type="noConversion"/>
  <pageMargins left="0.78740157480314954" right="0" top="0.39370078740157477" bottom="0.39370078740157477" header="0" footer="0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6"/>
  <sheetViews>
    <sheetView view="pageBreakPreview" topLeftCell="A21" zoomScaleNormal="100" zoomScaleSheetLayoutView="100" workbookViewId="0">
      <selection activeCell="I9" sqref="I9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625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47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/>
      <c r="G3" s="47" t="s">
        <v>8</v>
      </c>
      <c r="H3" s="47"/>
      <c r="I3" s="47" t="s">
        <v>9</v>
      </c>
      <c r="J3" s="47"/>
      <c r="K3" s="47" t="s">
        <v>10</v>
      </c>
      <c r="L3" s="47"/>
      <c r="M3" s="47" t="s">
        <v>11</v>
      </c>
      <c r="N3" s="46" t="s">
        <v>12</v>
      </c>
      <c r="O3" s="46" t="s">
        <v>13</v>
      </c>
      <c r="P3" s="46" t="s">
        <v>14</v>
      </c>
      <c r="Q3" s="46" t="s">
        <v>15</v>
      </c>
      <c r="R3" s="46" t="s">
        <v>16</v>
      </c>
      <c r="S3" s="46" t="s">
        <v>17</v>
      </c>
      <c r="T3" s="46" t="s">
        <v>18</v>
      </c>
    </row>
    <row r="4" spans="1:20" ht="30" customHeight="1" x14ac:dyDescent="0.3">
      <c r="A4" s="48"/>
      <c r="B4" s="48"/>
      <c r="C4" s="48"/>
      <c r="D4" s="48"/>
      <c r="E4" s="17" t="s">
        <v>6</v>
      </c>
      <c r="F4" s="17" t="s">
        <v>7</v>
      </c>
      <c r="G4" s="17" t="s">
        <v>6</v>
      </c>
      <c r="H4" s="17" t="s">
        <v>7</v>
      </c>
      <c r="I4" s="17" t="s">
        <v>6</v>
      </c>
      <c r="J4" s="17" t="s">
        <v>7</v>
      </c>
      <c r="K4" s="17" t="s">
        <v>6</v>
      </c>
      <c r="L4" s="17" t="s">
        <v>7</v>
      </c>
      <c r="M4" s="48"/>
      <c r="N4" s="46"/>
      <c r="O4" s="46"/>
      <c r="P4" s="46"/>
      <c r="Q4" s="46"/>
      <c r="R4" s="46"/>
      <c r="S4" s="46"/>
      <c r="T4" s="46"/>
    </row>
    <row r="5" spans="1:20" ht="30" customHeight="1" x14ac:dyDescent="0.3">
      <c r="A5" s="9" t="s">
        <v>628</v>
      </c>
      <c r="B5" s="9" t="s">
        <v>50</v>
      </c>
      <c r="C5" s="9" t="s">
        <v>50</v>
      </c>
      <c r="D5" s="10">
        <v>1</v>
      </c>
      <c r="E5" s="11">
        <f>F6+F9</f>
        <v>0</v>
      </c>
      <c r="F5" s="11">
        <f>E5*D5</f>
        <v>0</v>
      </c>
      <c r="G5" s="11">
        <f>H6+H9</f>
        <v>0</v>
      </c>
      <c r="H5" s="11">
        <f>G5*D5</f>
        <v>0</v>
      </c>
      <c r="I5" s="11">
        <f>J6+J9</f>
        <v>0</v>
      </c>
      <c r="J5" s="25">
        <f>I5*D5</f>
        <v>0</v>
      </c>
      <c r="K5" s="11">
        <f t="shared" ref="K5:L5" si="0">E5+G5+I5</f>
        <v>0</v>
      </c>
      <c r="L5" s="11">
        <f t="shared" si="0"/>
        <v>0</v>
      </c>
      <c r="M5" s="9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0" ht="30" customHeight="1" x14ac:dyDescent="0.3">
      <c r="A6" s="32" t="s">
        <v>368</v>
      </c>
      <c r="B6" s="32" t="s">
        <v>50</v>
      </c>
      <c r="C6" s="32" t="s">
        <v>50</v>
      </c>
      <c r="D6" s="33">
        <v>1</v>
      </c>
      <c r="E6" s="34">
        <f>F7+F8</f>
        <v>0</v>
      </c>
      <c r="F6" s="34">
        <f>E6*D6</f>
        <v>0</v>
      </c>
      <c r="G6" s="34">
        <f>H7+H8</f>
        <v>0</v>
      </c>
      <c r="H6" s="34">
        <f>G6*D6</f>
        <v>0</v>
      </c>
      <c r="I6" s="34">
        <f>J7+J8</f>
        <v>0</v>
      </c>
      <c r="J6" s="35">
        <f>I6*D6</f>
        <v>0</v>
      </c>
      <c r="K6" s="34">
        <f t="shared" ref="K6:L8" si="1">E6+G6+I6</f>
        <v>0</v>
      </c>
      <c r="L6" s="34">
        <f t="shared" si="1"/>
        <v>0</v>
      </c>
      <c r="M6" s="9" t="s">
        <v>50</v>
      </c>
      <c r="N6" s="1" t="s">
        <v>52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8"/>
    </row>
    <row r="7" spans="1:20" ht="30" customHeight="1" x14ac:dyDescent="0.3">
      <c r="A7" s="27" t="s">
        <v>53</v>
      </c>
      <c r="B7" s="27" t="s">
        <v>50</v>
      </c>
      <c r="C7" s="27" t="s">
        <v>50</v>
      </c>
      <c r="D7" s="26">
        <v>1</v>
      </c>
      <c r="E7" s="28">
        <f>'공종별내역서(소방기계)'!F51</f>
        <v>0</v>
      </c>
      <c r="F7" s="28">
        <f>E7*D7</f>
        <v>0</v>
      </c>
      <c r="G7" s="28">
        <f>'공종별내역서(소방기계)'!H51</f>
        <v>0</v>
      </c>
      <c r="H7" s="28">
        <f>G7*D7</f>
        <v>0</v>
      </c>
      <c r="I7" s="28">
        <f>'공종별내역서(소방기계)'!J51</f>
        <v>0</v>
      </c>
      <c r="J7" s="28">
        <f>I7*F7</f>
        <v>0</v>
      </c>
      <c r="K7" s="28">
        <f t="shared" si="1"/>
        <v>0</v>
      </c>
      <c r="L7" s="28">
        <f t="shared" si="1"/>
        <v>0</v>
      </c>
      <c r="M7" s="9" t="s">
        <v>50</v>
      </c>
      <c r="N7" s="1" t="s">
        <v>54</v>
      </c>
      <c r="O7" s="1" t="s">
        <v>50</v>
      </c>
      <c r="P7" s="1" t="s">
        <v>52</v>
      </c>
      <c r="Q7" s="1" t="s">
        <v>50</v>
      </c>
      <c r="R7">
        <v>3</v>
      </c>
      <c r="S7" s="1" t="s">
        <v>50</v>
      </c>
      <c r="T7" s="8"/>
    </row>
    <row r="8" spans="1:20" ht="30" customHeight="1" x14ac:dyDescent="0.3">
      <c r="A8" s="27" t="s">
        <v>177</v>
      </c>
      <c r="B8" s="27" t="s">
        <v>50</v>
      </c>
      <c r="C8" s="27" t="s">
        <v>50</v>
      </c>
      <c r="D8" s="26">
        <v>1</v>
      </c>
      <c r="E8" s="28">
        <f>'공종별내역서(소방기계)'!F75</f>
        <v>0</v>
      </c>
      <c r="F8" s="28">
        <f>E8*D8</f>
        <v>0</v>
      </c>
      <c r="G8" s="28">
        <f>'공종별내역서(소방기계)'!H75</f>
        <v>0</v>
      </c>
      <c r="H8" s="28">
        <f>G8*D8</f>
        <v>0</v>
      </c>
      <c r="I8" s="28">
        <f>'공종별내역서(소방기계)'!J79</f>
        <v>0</v>
      </c>
      <c r="J8" s="28">
        <f>I8*D8</f>
        <v>0</v>
      </c>
      <c r="K8" s="28">
        <f t="shared" si="1"/>
        <v>0</v>
      </c>
      <c r="L8" s="28">
        <f t="shared" si="1"/>
        <v>0</v>
      </c>
      <c r="M8" s="9" t="s">
        <v>50</v>
      </c>
      <c r="N8" s="1" t="s">
        <v>178</v>
      </c>
      <c r="O8" s="1" t="s">
        <v>50</v>
      </c>
      <c r="P8" s="1" t="s">
        <v>52</v>
      </c>
      <c r="Q8" s="1" t="s">
        <v>50</v>
      </c>
      <c r="R8">
        <v>3</v>
      </c>
      <c r="S8" s="1" t="s">
        <v>50</v>
      </c>
      <c r="T8" s="8"/>
    </row>
    <row r="9" spans="1:20" ht="30" customHeight="1" x14ac:dyDescent="0.3">
      <c r="A9" s="36" t="s">
        <v>372</v>
      </c>
      <c r="B9" s="36" t="s">
        <v>50</v>
      </c>
      <c r="C9" s="36" t="s">
        <v>50</v>
      </c>
      <c r="D9" s="37">
        <v>1</v>
      </c>
      <c r="E9" s="38">
        <f>F10+F11+F12+F13+F14</f>
        <v>0</v>
      </c>
      <c r="F9" s="38">
        <f t="shared" ref="F9:F14" si="2">E9*D9</f>
        <v>0</v>
      </c>
      <c r="G9" s="38">
        <f>H10+H11+H12+H13+H14</f>
        <v>0</v>
      </c>
      <c r="H9" s="38">
        <f t="shared" ref="H9:H14" si="3">G9*D9</f>
        <v>0</v>
      </c>
      <c r="I9" s="38">
        <f>J10+J11+J12+J13+J14</f>
        <v>0</v>
      </c>
      <c r="J9" s="38">
        <f t="shared" ref="J9:J14" si="4">I9*D9</f>
        <v>0</v>
      </c>
      <c r="K9" s="38">
        <f t="shared" ref="K9:L14" si="5">E9+G9+I9</f>
        <v>0</v>
      </c>
      <c r="L9" s="38">
        <f t="shared" si="5"/>
        <v>0</v>
      </c>
      <c r="M9" s="10"/>
      <c r="T9" s="8"/>
    </row>
    <row r="10" spans="1:20" ht="30" customHeight="1" x14ac:dyDescent="0.3">
      <c r="A10" s="29" t="s">
        <v>373</v>
      </c>
      <c r="B10" s="29" t="s">
        <v>50</v>
      </c>
      <c r="C10" s="29" t="s">
        <v>50</v>
      </c>
      <c r="D10" s="30">
        <v>1</v>
      </c>
      <c r="E10" s="31">
        <f>'공종별내역서(소방전기)'!F55</f>
        <v>0</v>
      </c>
      <c r="F10" s="31">
        <f t="shared" si="2"/>
        <v>0</v>
      </c>
      <c r="G10" s="31">
        <f>'공종별내역서(소방전기)'!H55</f>
        <v>0</v>
      </c>
      <c r="H10" s="31">
        <f t="shared" si="3"/>
        <v>0</v>
      </c>
      <c r="I10" s="31">
        <f>'공종별내역서(소방전기)'!J55</f>
        <v>0</v>
      </c>
      <c r="J10" s="31">
        <f t="shared" si="4"/>
        <v>0</v>
      </c>
      <c r="K10" s="31">
        <f t="shared" si="5"/>
        <v>0</v>
      </c>
      <c r="L10" s="31">
        <f t="shared" si="5"/>
        <v>0</v>
      </c>
      <c r="M10" s="10"/>
      <c r="T10" s="8"/>
    </row>
    <row r="11" spans="1:20" ht="30" customHeight="1" x14ac:dyDescent="0.3">
      <c r="A11" s="29" t="s">
        <v>374</v>
      </c>
      <c r="B11" s="29" t="s">
        <v>50</v>
      </c>
      <c r="C11" s="29" t="s">
        <v>50</v>
      </c>
      <c r="D11" s="30">
        <v>1</v>
      </c>
      <c r="E11" s="31">
        <f>'공종별내역서(소방전기)'!F81</f>
        <v>0</v>
      </c>
      <c r="F11" s="31">
        <f t="shared" si="2"/>
        <v>0</v>
      </c>
      <c r="G11" s="31">
        <f>'공종별내역서(소방전기)'!H81</f>
        <v>0</v>
      </c>
      <c r="H11" s="31">
        <f t="shared" si="3"/>
        <v>0</v>
      </c>
      <c r="I11" s="31">
        <f>'공종별내역서(소방전기)'!J81</f>
        <v>0</v>
      </c>
      <c r="J11" s="31">
        <f t="shared" si="4"/>
        <v>0</v>
      </c>
      <c r="K11" s="31">
        <f t="shared" si="5"/>
        <v>0</v>
      </c>
      <c r="L11" s="31">
        <f t="shared" si="5"/>
        <v>0</v>
      </c>
      <c r="M11" s="10"/>
      <c r="T11" s="8"/>
    </row>
    <row r="12" spans="1:20" ht="30" customHeight="1" x14ac:dyDescent="0.3">
      <c r="A12" s="29" t="s">
        <v>375</v>
      </c>
      <c r="B12" s="29" t="s">
        <v>50</v>
      </c>
      <c r="C12" s="29" t="s">
        <v>50</v>
      </c>
      <c r="D12" s="30">
        <v>1</v>
      </c>
      <c r="E12" s="31">
        <f>'공종별내역서(소방전기)'!F107</f>
        <v>0</v>
      </c>
      <c r="F12" s="31">
        <f t="shared" si="2"/>
        <v>0</v>
      </c>
      <c r="G12" s="31">
        <f>'공종별내역서(소방전기)'!H107</f>
        <v>0</v>
      </c>
      <c r="H12" s="31">
        <f t="shared" si="3"/>
        <v>0</v>
      </c>
      <c r="I12" s="31">
        <f>'공종별내역서(소방전기)'!J107</f>
        <v>0</v>
      </c>
      <c r="J12" s="31">
        <f t="shared" si="4"/>
        <v>0</v>
      </c>
      <c r="K12" s="31">
        <f t="shared" si="5"/>
        <v>0</v>
      </c>
      <c r="L12" s="31">
        <f t="shared" si="5"/>
        <v>0</v>
      </c>
      <c r="M12" s="10"/>
      <c r="T12" s="8"/>
    </row>
    <row r="13" spans="1:20" ht="30" customHeight="1" x14ac:dyDescent="0.3">
      <c r="A13" s="29" t="s">
        <v>377</v>
      </c>
      <c r="B13" s="29" t="s">
        <v>50</v>
      </c>
      <c r="C13" s="29" t="s">
        <v>50</v>
      </c>
      <c r="D13" s="30">
        <v>1</v>
      </c>
      <c r="E13" s="31">
        <f>'공종별내역서(소방전기)'!F133</f>
        <v>0</v>
      </c>
      <c r="F13" s="31">
        <f t="shared" si="2"/>
        <v>0</v>
      </c>
      <c r="G13" s="31">
        <f>'공종별내역서(소방전기)'!H133</f>
        <v>0</v>
      </c>
      <c r="H13" s="31">
        <f t="shared" si="3"/>
        <v>0</v>
      </c>
      <c r="I13" s="31">
        <f>'공종별내역서(소방전기)'!J133</f>
        <v>0</v>
      </c>
      <c r="J13" s="31">
        <f t="shared" si="4"/>
        <v>0</v>
      </c>
      <c r="K13" s="31">
        <f t="shared" si="5"/>
        <v>0</v>
      </c>
      <c r="L13" s="31">
        <f t="shared" si="5"/>
        <v>0</v>
      </c>
      <c r="M13" s="10"/>
      <c r="T13" s="8"/>
    </row>
    <row r="14" spans="1:20" ht="30" customHeight="1" x14ac:dyDescent="0.3">
      <c r="A14" s="29" t="s">
        <v>379</v>
      </c>
      <c r="B14" s="29" t="s">
        <v>50</v>
      </c>
      <c r="C14" s="29" t="s">
        <v>50</v>
      </c>
      <c r="D14" s="30">
        <v>1</v>
      </c>
      <c r="E14" s="31"/>
      <c r="F14" s="31">
        <f t="shared" si="2"/>
        <v>0</v>
      </c>
      <c r="G14" s="31">
        <f>'공종별내역서(소방전기)'!H159</f>
        <v>0</v>
      </c>
      <c r="H14" s="31">
        <f t="shared" si="3"/>
        <v>0</v>
      </c>
      <c r="I14" s="31">
        <f>'공종별내역서(소방전기)'!J168</f>
        <v>0</v>
      </c>
      <c r="J14" s="31">
        <f t="shared" si="4"/>
        <v>0</v>
      </c>
      <c r="K14" s="31">
        <f t="shared" si="5"/>
        <v>0</v>
      </c>
      <c r="L14" s="31">
        <f t="shared" si="5"/>
        <v>0</v>
      </c>
      <c r="M14" s="10"/>
      <c r="T14" s="8"/>
    </row>
    <row r="15" spans="1:20" ht="30" customHeight="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T15" s="8"/>
    </row>
    <row r="16" spans="1:20" ht="30" customHeight="1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T16" s="8"/>
    </row>
    <row r="17" spans="1:20" ht="30" customHeight="1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T17" s="8"/>
    </row>
    <row r="18" spans="1:20" ht="30" customHeight="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T18" s="8"/>
    </row>
    <row r="19" spans="1:20" ht="30" customHeight="1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T19" s="8"/>
    </row>
    <row r="20" spans="1:20" ht="30" customHeight="1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T20" s="8"/>
    </row>
    <row r="21" spans="1:20" ht="30" customHeight="1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T21" s="8"/>
    </row>
    <row r="22" spans="1:20" ht="30" customHeight="1" x14ac:dyDescent="0.3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T22" s="8"/>
    </row>
    <row r="23" spans="1:20" ht="30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T23" s="8"/>
    </row>
    <row r="24" spans="1:20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T24" s="8"/>
    </row>
    <row r="25" spans="1:20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T25" s="8"/>
    </row>
    <row r="26" spans="1:20" ht="30" customHeight="1" x14ac:dyDescent="0.3">
      <c r="A26" s="9" t="s">
        <v>175</v>
      </c>
      <c r="B26" s="10"/>
      <c r="C26" s="10"/>
      <c r="D26" s="10"/>
      <c r="E26" s="10"/>
      <c r="F26" s="11">
        <f>F5</f>
        <v>0</v>
      </c>
      <c r="G26" s="10"/>
      <c r="H26" s="11">
        <f>H5</f>
        <v>0</v>
      </c>
      <c r="I26" s="10"/>
      <c r="J26" s="11">
        <f>J5</f>
        <v>0</v>
      </c>
      <c r="K26" s="10"/>
      <c r="L26" s="11">
        <f>L5</f>
        <v>0</v>
      </c>
      <c r="M26" s="10"/>
      <c r="T26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V75"/>
  <sheetViews>
    <sheetView view="pageBreakPreview" zoomScale="75" zoomScaleNormal="100" zoomScaleSheetLayoutView="75" workbookViewId="0">
      <selection activeCell="E24" sqref="E2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626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47" t="s">
        <v>1</v>
      </c>
      <c r="B2" s="47" t="s">
        <v>2</v>
      </c>
      <c r="C2" s="47" t="s">
        <v>3</v>
      </c>
      <c r="D2" s="47" t="s">
        <v>4</v>
      </c>
      <c r="E2" s="47" t="s">
        <v>5</v>
      </c>
      <c r="F2" s="47"/>
      <c r="G2" s="47" t="s">
        <v>8</v>
      </c>
      <c r="H2" s="47"/>
      <c r="I2" s="47" t="s">
        <v>9</v>
      </c>
      <c r="J2" s="47"/>
      <c r="K2" s="47" t="s">
        <v>10</v>
      </c>
      <c r="L2" s="47"/>
      <c r="M2" s="47" t="s">
        <v>11</v>
      </c>
      <c r="N2" s="46" t="s">
        <v>19</v>
      </c>
      <c r="O2" s="46" t="s">
        <v>13</v>
      </c>
      <c r="P2" s="46" t="s">
        <v>20</v>
      </c>
      <c r="Q2" s="46" t="s">
        <v>12</v>
      </c>
      <c r="R2" s="46" t="s">
        <v>21</v>
      </c>
      <c r="S2" s="46" t="s">
        <v>22</v>
      </c>
      <c r="T2" s="46" t="s">
        <v>23</v>
      </c>
      <c r="U2" s="46" t="s">
        <v>24</v>
      </c>
      <c r="V2" s="46" t="s">
        <v>25</v>
      </c>
      <c r="W2" s="46" t="s">
        <v>26</v>
      </c>
      <c r="X2" s="46" t="s">
        <v>27</v>
      </c>
      <c r="Y2" s="46" t="s">
        <v>28</v>
      </c>
      <c r="Z2" s="46" t="s">
        <v>29</v>
      </c>
      <c r="AA2" s="46" t="s">
        <v>30</v>
      </c>
      <c r="AB2" s="46" t="s">
        <v>31</v>
      </c>
      <c r="AC2" s="46" t="s">
        <v>32</v>
      </c>
      <c r="AD2" s="46" t="s">
        <v>33</v>
      </c>
      <c r="AE2" s="46" t="s">
        <v>34</v>
      </c>
      <c r="AF2" s="46" t="s">
        <v>35</v>
      </c>
      <c r="AG2" s="46" t="s">
        <v>36</v>
      </c>
      <c r="AH2" s="46" t="s">
        <v>37</v>
      </c>
      <c r="AI2" s="46" t="s">
        <v>38</v>
      </c>
      <c r="AJ2" s="46" t="s">
        <v>39</v>
      </c>
      <c r="AK2" s="46" t="s">
        <v>40</v>
      </c>
      <c r="AL2" s="46" t="s">
        <v>41</v>
      </c>
      <c r="AM2" s="46" t="s">
        <v>42</v>
      </c>
      <c r="AN2" s="46" t="s">
        <v>43</v>
      </c>
      <c r="AO2" s="46" t="s">
        <v>44</v>
      </c>
      <c r="AP2" s="46" t="s">
        <v>45</v>
      </c>
      <c r="AQ2" s="46" t="s">
        <v>46</v>
      </c>
      <c r="AR2" s="46" t="s">
        <v>47</v>
      </c>
      <c r="AS2" s="46" t="s">
        <v>15</v>
      </c>
      <c r="AT2" s="46" t="s">
        <v>16</v>
      </c>
      <c r="AU2" s="46" t="s">
        <v>48</v>
      </c>
      <c r="AV2" s="46" t="s">
        <v>49</v>
      </c>
    </row>
    <row r="3" spans="1:48" ht="30" customHeight="1" x14ac:dyDescent="0.3">
      <c r="A3" s="47"/>
      <c r="B3" s="47"/>
      <c r="C3" s="47"/>
      <c r="D3" s="47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47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</row>
    <row r="4" spans="1:48" ht="30" customHeight="1" x14ac:dyDescent="0.3">
      <c r="A4" s="12" t="s">
        <v>53</v>
      </c>
      <c r="B4" s="12" t="s">
        <v>50</v>
      </c>
      <c r="C4" s="10"/>
      <c r="D4" s="10"/>
      <c r="E4" s="11"/>
      <c r="F4" s="11"/>
      <c r="G4" s="11"/>
      <c r="H4" s="11"/>
      <c r="I4" s="11"/>
      <c r="J4" s="11"/>
      <c r="K4" s="11"/>
      <c r="L4" s="11"/>
      <c r="M4" s="10"/>
      <c r="Q4" s="1" t="s">
        <v>54</v>
      </c>
    </row>
    <row r="5" spans="1:48" ht="30" customHeight="1" x14ac:dyDescent="0.3">
      <c r="A5" s="12" t="s">
        <v>55</v>
      </c>
      <c r="B5" s="12" t="s">
        <v>56</v>
      </c>
      <c r="C5" s="12" t="s">
        <v>57</v>
      </c>
      <c r="D5" s="10">
        <v>58</v>
      </c>
      <c r="E5" s="11"/>
      <c r="F5" s="11">
        <f t="shared" ref="F5:F40" si="0">TRUNC(E5*D5, 0)</f>
        <v>0</v>
      </c>
      <c r="G5" s="11"/>
      <c r="H5" s="11">
        <f t="shared" ref="H5:H40" si="1">TRUNC(G5*D5, 0)</f>
        <v>0</v>
      </c>
      <c r="I5" s="11"/>
      <c r="J5" s="11">
        <f t="shared" ref="J5:J40" si="2">TRUNC(I5*D5, 0)</f>
        <v>0</v>
      </c>
      <c r="K5" s="11">
        <f t="shared" ref="K5:K40" si="3">TRUNC(E5+G5+I5, 0)</f>
        <v>0</v>
      </c>
      <c r="L5" s="11">
        <f t="shared" ref="L5:L40" si="4">TRUNC(F5+H5+J5, 0)</f>
        <v>0</v>
      </c>
      <c r="M5" s="12"/>
      <c r="N5" s="1" t="s">
        <v>58</v>
      </c>
      <c r="O5" s="1" t="s">
        <v>50</v>
      </c>
      <c r="P5" s="1" t="s">
        <v>50</v>
      </c>
      <c r="Q5" s="1" t="s">
        <v>54</v>
      </c>
      <c r="R5" s="1" t="s">
        <v>59</v>
      </c>
      <c r="S5" s="1" t="s">
        <v>60</v>
      </c>
      <c r="T5" s="1" t="s">
        <v>60</v>
      </c>
      <c r="AR5" s="1" t="s">
        <v>50</v>
      </c>
      <c r="AS5" s="1" t="s">
        <v>50</v>
      </c>
      <c r="AU5" s="1" t="s">
        <v>61</v>
      </c>
      <c r="AV5">
        <v>160</v>
      </c>
    </row>
    <row r="6" spans="1:48" ht="30" customHeight="1" x14ac:dyDescent="0.3">
      <c r="A6" s="12" t="s">
        <v>55</v>
      </c>
      <c r="B6" s="12" t="s">
        <v>62</v>
      </c>
      <c r="C6" s="12" t="s">
        <v>57</v>
      </c>
      <c r="D6" s="10">
        <v>18</v>
      </c>
      <c r="E6" s="11"/>
      <c r="F6" s="11">
        <f t="shared" si="0"/>
        <v>0</v>
      </c>
      <c r="G6" s="11"/>
      <c r="H6" s="11">
        <f t="shared" si="1"/>
        <v>0</v>
      </c>
      <c r="I6" s="11"/>
      <c r="J6" s="11">
        <f t="shared" si="2"/>
        <v>0</v>
      </c>
      <c r="K6" s="11">
        <f t="shared" si="3"/>
        <v>0</v>
      </c>
      <c r="L6" s="11">
        <f t="shared" si="4"/>
        <v>0</v>
      </c>
      <c r="M6" s="12"/>
      <c r="N6" s="1" t="s">
        <v>63</v>
      </c>
      <c r="O6" s="1" t="s">
        <v>50</v>
      </c>
      <c r="P6" s="1" t="s">
        <v>50</v>
      </c>
      <c r="Q6" s="1" t="s">
        <v>54</v>
      </c>
      <c r="R6" s="1" t="s">
        <v>59</v>
      </c>
      <c r="S6" s="1" t="s">
        <v>60</v>
      </c>
      <c r="T6" s="1" t="s">
        <v>60</v>
      </c>
      <c r="AR6" s="1" t="s">
        <v>50</v>
      </c>
      <c r="AS6" s="1" t="s">
        <v>50</v>
      </c>
      <c r="AU6" s="1" t="s">
        <v>64</v>
      </c>
      <c r="AV6">
        <v>161</v>
      </c>
    </row>
    <row r="7" spans="1:48" ht="30" customHeight="1" x14ac:dyDescent="0.3">
      <c r="A7" s="12" t="s">
        <v>55</v>
      </c>
      <c r="B7" s="12" t="s">
        <v>65</v>
      </c>
      <c r="C7" s="12" t="s">
        <v>57</v>
      </c>
      <c r="D7" s="10">
        <v>20</v>
      </c>
      <c r="E7" s="11"/>
      <c r="F7" s="11">
        <f t="shared" si="0"/>
        <v>0</v>
      </c>
      <c r="G7" s="11"/>
      <c r="H7" s="11">
        <f t="shared" si="1"/>
        <v>0</v>
      </c>
      <c r="I7" s="11"/>
      <c r="J7" s="11">
        <f t="shared" si="2"/>
        <v>0</v>
      </c>
      <c r="K7" s="11">
        <f t="shared" si="3"/>
        <v>0</v>
      </c>
      <c r="L7" s="11">
        <f t="shared" si="4"/>
        <v>0</v>
      </c>
      <c r="M7" s="12"/>
      <c r="N7" s="1" t="s">
        <v>66</v>
      </c>
      <c r="O7" s="1" t="s">
        <v>50</v>
      </c>
      <c r="P7" s="1" t="s">
        <v>50</v>
      </c>
      <c r="Q7" s="1" t="s">
        <v>54</v>
      </c>
      <c r="R7" s="1" t="s">
        <v>59</v>
      </c>
      <c r="S7" s="1" t="s">
        <v>60</v>
      </c>
      <c r="T7" s="1" t="s">
        <v>60</v>
      </c>
      <c r="AR7" s="1" t="s">
        <v>50</v>
      </c>
      <c r="AS7" s="1" t="s">
        <v>50</v>
      </c>
      <c r="AU7" s="1" t="s">
        <v>67</v>
      </c>
      <c r="AV7">
        <v>162</v>
      </c>
    </row>
    <row r="8" spans="1:48" ht="30" customHeight="1" x14ac:dyDescent="0.3">
      <c r="A8" s="12" t="s">
        <v>55</v>
      </c>
      <c r="B8" s="12" t="s">
        <v>68</v>
      </c>
      <c r="C8" s="12" t="s">
        <v>57</v>
      </c>
      <c r="D8" s="10">
        <v>11</v>
      </c>
      <c r="E8" s="11"/>
      <c r="F8" s="11">
        <f t="shared" si="0"/>
        <v>0</v>
      </c>
      <c r="G8" s="11"/>
      <c r="H8" s="11">
        <f t="shared" si="1"/>
        <v>0</v>
      </c>
      <c r="I8" s="11"/>
      <c r="J8" s="11">
        <f t="shared" si="2"/>
        <v>0</v>
      </c>
      <c r="K8" s="11">
        <f t="shared" si="3"/>
        <v>0</v>
      </c>
      <c r="L8" s="11">
        <f t="shared" si="4"/>
        <v>0</v>
      </c>
      <c r="M8" s="12"/>
      <c r="N8" s="1" t="s">
        <v>69</v>
      </c>
      <c r="O8" s="1" t="s">
        <v>50</v>
      </c>
      <c r="P8" s="1" t="s">
        <v>50</v>
      </c>
      <c r="Q8" s="1" t="s">
        <v>54</v>
      </c>
      <c r="R8" s="1" t="s">
        <v>59</v>
      </c>
      <c r="S8" s="1" t="s">
        <v>60</v>
      </c>
      <c r="T8" s="1" t="s">
        <v>60</v>
      </c>
      <c r="AR8" s="1" t="s">
        <v>50</v>
      </c>
      <c r="AS8" s="1" t="s">
        <v>50</v>
      </c>
      <c r="AU8" s="1" t="s">
        <v>70</v>
      </c>
      <c r="AV8">
        <v>163</v>
      </c>
    </row>
    <row r="9" spans="1:48" ht="30" customHeight="1" x14ac:dyDescent="0.3">
      <c r="A9" s="12" t="s">
        <v>71</v>
      </c>
      <c r="B9" s="12" t="s">
        <v>72</v>
      </c>
      <c r="C9" s="12" t="s">
        <v>73</v>
      </c>
      <c r="D9" s="10">
        <v>14</v>
      </c>
      <c r="E9" s="11"/>
      <c r="F9" s="11">
        <f t="shared" si="0"/>
        <v>0</v>
      </c>
      <c r="G9" s="11"/>
      <c r="H9" s="11">
        <f t="shared" si="1"/>
        <v>0</v>
      </c>
      <c r="I9" s="11"/>
      <c r="J9" s="11">
        <f t="shared" si="2"/>
        <v>0</v>
      </c>
      <c r="K9" s="11">
        <f t="shared" si="3"/>
        <v>0</v>
      </c>
      <c r="L9" s="11">
        <f t="shared" si="4"/>
        <v>0</v>
      </c>
      <c r="M9" s="12"/>
      <c r="N9" s="1" t="s">
        <v>74</v>
      </c>
      <c r="O9" s="1" t="s">
        <v>50</v>
      </c>
      <c r="P9" s="1" t="s">
        <v>50</v>
      </c>
      <c r="Q9" s="1" t="s">
        <v>54</v>
      </c>
      <c r="R9" s="1" t="s">
        <v>60</v>
      </c>
      <c r="S9" s="1" t="s">
        <v>60</v>
      </c>
      <c r="T9" s="1" t="s">
        <v>59</v>
      </c>
      <c r="AR9" s="1" t="s">
        <v>50</v>
      </c>
      <c r="AS9" s="1" t="s">
        <v>50</v>
      </c>
      <c r="AU9" s="1" t="s">
        <v>75</v>
      </c>
      <c r="AV9">
        <v>164</v>
      </c>
    </row>
    <row r="10" spans="1:48" ht="30" customHeight="1" x14ac:dyDescent="0.3">
      <c r="A10" s="12" t="s">
        <v>71</v>
      </c>
      <c r="B10" s="12" t="s">
        <v>76</v>
      </c>
      <c r="C10" s="12" t="s">
        <v>73</v>
      </c>
      <c r="D10" s="10">
        <v>4</v>
      </c>
      <c r="E10" s="11"/>
      <c r="F10" s="11">
        <f t="shared" si="0"/>
        <v>0</v>
      </c>
      <c r="G10" s="11"/>
      <c r="H10" s="11">
        <f t="shared" si="1"/>
        <v>0</v>
      </c>
      <c r="I10" s="11"/>
      <c r="J10" s="11">
        <f t="shared" si="2"/>
        <v>0</v>
      </c>
      <c r="K10" s="11">
        <f t="shared" si="3"/>
        <v>0</v>
      </c>
      <c r="L10" s="11">
        <f t="shared" si="4"/>
        <v>0</v>
      </c>
      <c r="M10" s="12"/>
      <c r="N10" s="1" t="s">
        <v>77</v>
      </c>
      <c r="O10" s="1" t="s">
        <v>50</v>
      </c>
      <c r="P10" s="1" t="s">
        <v>50</v>
      </c>
      <c r="Q10" s="1" t="s">
        <v>54</v>
      </c>
      <c r="R10" s="1" t="s">
        <v>60</v>
      </c>
      <c r="S10" s="1" t="s">
        <v>60</v>
      </c>
      <c r="T10" s="1" t="s">
        <v>59</v>
      </c>
      <c r="AR10" s="1" t="s">
        <v>50</v>
      </c>
      <c r="AS10" s="1" t="s">
        <v>50</v>
      </c>
      <c r="AU10" s="1" t="s">
        <v>78</v>
      </c>
      <c r="AV10">
        <v>165</v>
      </c>
    </row>
    <row r="11" spans="1:48" ht="30" customHeight="1" x14ac:dyDescent="0.3">
      <c r="A11" s="12" t="s">
        <v>71</v>
      </c>
      <c r="B11" s="12" t="s">
        <v>79</v>
      </c>
      <c r="C11" s="12" t="s">
        <v>73</v>
      </c>
      <c r="D11" s="10">
        <v>1</v>
      </c>
      <c r="E11" s="11"/>
      <c r="F11" s="11">
        <f t="shared" si="0"/>
        <v>0</v>
      </c>
      <c r="G11" s="11"/>
      <c r="H11" s="11">
        <f t="shared" si="1"/>
        <v>0</v>
      </c>
      <c r="I11" s="11"/>
      <c r="J11" s="11">
        <f t="shared" si="2"/>
        <v>0</v>
      </c>
      <c r="K11" s="11">
        <f t="shared" si="3"/>
        <v>0</v>
      </c>
      <c r="L11" s="11">
        <f t="shared" si="4"/>
        <v>0</v>
      </c>
      <c r="M11" s="12"/>
      <c r="N11" s="1" t="s">
        <v>80</v>
      </c>
      <c r="O11" s="1" t="s">
        <v>50</v>
      </c>
      <c r="P11" s="1" t="s">
        <v>50</v>
      </c>
      <c r="Q11" s="1" t="s">
        <v>54</v>
      </c>
      <c r="R11" s="1" t="s">
        <v>60</v>
      </c>
      <c r="S11" s="1" t="s">
        <v>60</v>
      </c>
      <c r="T11" s="1" t="s">
        <v>59</v>
      </c>
      <c r="AR11" s="1" t="s">
        <v>50</v>
      </c>
      <c r="AS11" s="1" t="s">
        <v>50</v>
      </c>
      <c r="AU11" s="1" t="s">
        <v>81</v>
      </c>
      <c r="AV11">
        <v>166</v>
      </c>
    </row>
    <row r="12" spans="1:48" ht="30" customHeight="1" x14ac:dyDescent="0.3">
      <c r="A12" s="12" t="s">
        <v>71</v>
      </c>
      <c r="B12" s="12" t="s">
        <v>82</v>
      </c>
      <c r="C12" s="12" t="s">
        <v>73</v>
      </c>
      <c r="D12" s="10">
        <v>1</v>
      </c>
      <c r="E12" s="11"/>
      <c r="F12" s="11">
        <f t="shared" si="0"/>
        <v>0</v>
      </c>
      <c r="G12" s="11"/>
      <c r="H12" s="11">
        <f t="shared" si="1"/>
        <v>0</v>
      </c>
      <c r="I12" s="11"/>
      <c r="J12" s="11">
        <f t="shared" si="2"/>
        <v>0</v>
      </c>
      <c r="K12" s="11">
        <f t="shared" si="3"/>
        <v>0</v>
      </c>
      <c r="L12" s="11">
        <f t="shared" si="4"/>
        <v>0</v>
      </c>
      <c r="M12" s="12"/>
      <c r="N12" s="1" t="s">
        <v>83</v>
      </c>
      <c r="O12" s="1" t="s">
        <v>50</v>
      </c>
      <c r="P12" s="1" t="s">
        <v>50</v>
      </c>
      <c r="Q12" s="1" t="s">
        <v>54</v>
      </c>
      <c r="R12" s="1" t="s">
        <v>60</v>
      </c>
      <c r="S12" s="1" t="s">
        <v>60</v>
      </c>
      <c r="T12" s="1" t="s">
        <v>59</v>
      </c>
      <c r="AR12" s="1" t="s">
        <v>50</v>
      </c>
      <c r="AS12" s="1" t="s">
        <v>50</v>
      </c>
      <c r="AU12" s="1" t="s">
        <v>84</v>
      </c>
      <c r="AV12">
        <v>167</v>
      </c>
    </row>
    <row r="13" spans="1:48" ht="30" customHeight="1" x14ac:dyDescent="0.3">
      <c r="A13" s="12" t="s">
        <v>71</v>
      </c>
      <c r="B13" s="12" t="s">
        <v>85</v>
      </c>
      <c r="C13" s="12" t="s">
        <v>73</v>
      </c>
      <c r="D13" s="10">
        <v>23</v>
      </c>
      <c r="E13" s="11"/>
      <c r="F13" s="11">
        <f t="shared" si="0"/>
        <v>0</v>
      </c>
      <c r="G13" s="11"/>
      <c r="H13" s="11">
        <f t="shared" si="1"/>
        <v>0</v>
      </c>
      <c r="I13" s="11"/>
      <c r="J13" s="11">
        <f t="shared" si="2"/>
        <v>0</v>
      </c>
      <c r="K13" s="11">
        <f t="shared" si="3"/>
        <v>0</v>
      </c>
      <c r="L13" s="11">
        <f t="shared" si="4"/>
        <v>0</v>
      </c>
      <c r="M13" s="12"/>
      <c r="N13" s="1" t="s">
        <v>86</v>
      </c>
      <c r="O13" s="1" t="s">
        <v>50</v>
      </c>
      <c r="P13" s="1" t="s">
        <v>50</v>
      </c>
      <c r="Q13" s="1" t="s">
        <v>54</v>
      </c>
      <c r="R13" s="1" t="s">
        <v>60</v>
      </c>
      <c r="S13" s="1" t="s">
        <v>60</v>
      </c>
      <c r="T13" s="1" t="s">
        <v>59</v>
      </c>
      <c r="AR13" s="1" t="s">
        <v>50</v>
      </c>
      <c r="AS13" s="1" t="s">
        <v>50</v>
      </c>
      <c r="AU13" s="1" t="s">
        <v>87</v>
      </c>
      <c r="AV13">
        <v>168</v>
      </c>
    </row>
    <row r="14" spans="1:48" ht="30" customHeight="1" x14ac:dyDescent="0.3">
      <c r="A14" s="12" t="s">
        <v>71</v>
      </c>
      <c r="B14" s="12" t="s">
        <v>88</v>
      </c>
      <c r="C14" s="12" t="s">
        <v>73</v>
      </c>
      <c r="D14" s="10">
        <v>6</v>
      </c>
      <c r="E14" s="11"/>
      <c r="F14" s="11">
        <f t="shared" si="0"/>
        <v>0</v>
      </c>
      <c r="G14" s="11"/>
      <c r="H14" s="11">
        <f t="shared" si="1"/>
        <v>0</v>
      </c>
      <c r="I14" s="11"/>
      <c r="J14" s="11">
        <f t="shared" si="2"/>
        <v>0</v>
      </c>
      <c r="K14" s="11">
        <f t="shared" si="3"/>
        <v>0</v>
      </c>
      <c r="L14" s="11">
        <f t="shared" si="4"/>
        <v>0</v>
      </c>
      <c r="M14" s="12"/>
      <c r="N14" s="1" t="s">
        <v>89</v>
      </c>
      <c r="O14" s="1" t="s">
        <v>50</v>
      </c>
      <c r="P14" s="1" t="s">
        <v>50</v>
      </c>
      <c r="Q14" s="1" t="s">
        <v>54</v>
      </c>
      <c r="R14" s="1" t="s">
        <v>60</v>
      </c>
      <c r="S14" s="1" t="s">
        <v>60</v>
      </c>
      <c r="T14" s="1" t="s">
        <v>59</v>
      </c>
      <c r="AR14" s="1" t="s">
        <v>50</v>
      </c>
      <c r="AS14" s="1" t="s">
        <v>50</v>
      </c>
      <c r="AU14" s="1" t="s">
        <v>90</v>
      </c>
      <c r="AV14">
        <v>169</v>
      </c>
    </row>
    <row r="15" spans="1:48" ht="30" customHeight="1" x14ac:dyDescent="0.3">
      <c r="A15" s="12" t="s">
        <v>71</v>
      </c>
      <c r="B15" s="12" t="s">
        <v>91</v>
      </c>
      <c r="C15" s="12" t="s">
        <v>73</v>
      </c>
      <c r="D15" s="10">
        <v>3</v>
      </c>
      <c r="E15" s="11"/>
      <c r="F15" s="11">
        <f t="shared" si="0"/>
        <v>0</v>
      </c>
      <c r="G15" s="11"/>
      <c r="H15" s="11">
        <f t="shared" si="1"/>
        <v>0</v>
      </c>
      <c r="I15" s="11"/>
      <c r="J15" s="11">
        <f t="shared" si="2"/>
        <v>0</v>
      </c>
      <c r="K15" s="11">
        <f t="shared" si="3"/>
        <v>0</v>
      </c>
      <c r="L15" s="11">
        <f t="shared" si="4"/>
        <v>0</v>
      </c>
      <c r="M15" s="12"/>
      <c r="N15" s="1" t="s">
        <v>92</v>
      </c>
      <c r="O15" s="1" t="s">
        <v>50</v>
      </c>
      <c r="P15" s="1" t="s">
        <v>50</v>
      </c>
      <c r="Q15" s="1" t="s">
        <v>54</v>
      </c>
      <c r="R15" s="1" t="s">
        <v>60</v>
      </c>
      <c r="S15" s="1" t="s">
        <v>60</v>
      </c>
      <c r="T15" s="1" t="s">
        <v>59</v>
      </c>
      <c r="AR15" s="1" t="s">
        <v>50</v>
      </c>
      <c r="AS15" s="1" t="s">
        <v>50</v>
      </c>
      <c r="AU15" s="1" t="s">
        <v>93</v>
      </c>
      <c r="AV15">
        <v>170</v>
      </c>
    </row>
    <row r="16" spans="1:48" ht="30" customHeight="1" x14ac:dyDescent="0.3">
      <c r="A16" s="12" t="s">
        <v>71</v>
      </c>
      <c r="B16" s="12" t="s">
        <v>94</v>
      </c>
      <c r="C16" s="12" t="s">
        <v>73</v>
      </c>
      <c r="D16" s="10">
        <v>4</v>
      </c>
      <c r="E16" s="11"/>
      <c r="F16" s="11">
        <f t="shared" si="0"/>
        <v>0</v>
      </c>
      <c r="G16" s="11"/>
      <c r="H16" s="11">
        <f t="shared" si="1"/>
        <v>0</v>
      </c>
      <c r="I16" s="11"/>
      <c r="J16" s="11">
        <f t="shared" si="2"/>
        <v>0</v>
      </c>
      <c r="K16" s="11">
        <f t="shared" si="3"/>
        <v>0</v>
      </c>
      <c r="L16" s="11">
        <f t="shared" si="4"/>
        <v>0</v>
      </c>
      <c r="M16" s="12"/>
      <c r="N16" s="1" t="s">
        <v>95</v>
      </c>
      <c r="O16" s="1" t="s">
        <v>50</v>
      </c>
      <c r="P16" s="1" t="s">
        <v>50</v>
      </c>
      <c r="Q16" s="1" t="s">
        <v>54</v>
      </c>
      <c r="R16" s="1" t="s">
        <v>60</v>
      </c>
      <c r="S16" s="1" t="s">
        <v>60</v>
      </c>
      <c r="T16" s="1" t="s">
        <v>59</v>
      </c>
      <c r="AR16" s="1" t="s">
        <v>50</v>
      </c>
      <c r="AS16" s="1" t="s">
        <v>50</v>
      </c>
      <c r="AU16" s="1" t="s">
        <v>96</v>
      </c>
      <c r="AV16">
        <v>171</v>
      </c>
    </row>
    <row r="17" spans="1:48" ht="30" customHeight="1" x14ac:dyDescent="0.3">
      <c r="A17" s="12" t="s">
        <v>71</v>
      </c>
      <c r="B17" s="12" t="s">
        <v>97</v>
      </c>
      <c r="C17" s="12" t="s">
        <v>73</v>
      </c>
      <c r="D17" s="10">
        <v>6</v>
      </c>
      <c r="E17" s="11"/>
      <c r="F17" s="11">
        <f t="shared" si="0"/>
        <v>0</v>
      </c>
      <c r="G17" s="11"/>
      <c r="H17" s="11">
        <f t="shared" si="1"/>
        <v>0</v>
      </c>
      <c r="I17" s="11"/>
      <c r="J17" s="11">
        <f t="shared" si="2"/>
        <v>0</v>
      </c>
      <c r="K17" s="11">
        <f t="shared" si="3"/>
        <v>0</v>
      </c>
      <c r="L17" s="11">
        <f t="shared" si="4"/>
        <v>0</v>
      </c>
      <c r="M17" s="12"/>
      <c r="N17" s="1" t="s">
        <v>98</v>
      </c>
      <c r="O17" s="1" t="s">
        <v>50</v>
      </c>
      <c r="P17" s="1" t="s">
        <v>50</v>
      </c>
      <c r="Q17" s="1" t="s">
        <v>54</v>
      </c>
      <c r="R17" s="1" t="s">
        <v>60</v>
      </c>
      <c r="S17" s="1" t="s">
        <v>60</v>
      </c>
      <c r="T17" s="1" t="s">
        <v>59</v>
      </c>
      <c r="AR17" s="1" t="s">
        <v>50</v>
      </c>
      <c r="AS17" s="1" t="s">
        <v>50</v>
      </c>
      <c r="AU17" s="1" t="s">
        <v>99</v>
      </c>
      <c r="AV17">
        <v>173</v>
      </c>
    </row>
    <row r="18" spans="1:48" ht="30" customHeight="1" x14ac:dyDescent="0.3">
      <c r="A18" s="12" t="s">
        <v>71</v>
      </c>
      <c r="B18" s="12" t="s">
        <v>100</v>
      </c>
      <c r="C18" s="12" t="s">
        <v>73</v>
      </c>
      <c r="D18" s="10">
        <v>3</v>
      </c>
      <c r="E18" s="11"/>
      <c r="F18" s="11">
        <f t="shared" si="0"/>
        <v>0</v>
      </c>
      <c r="G18" s="11"/>
      <c r="H18" s="11">
        <f t="shared" si="1"/>
        <v>0</v>
      </c>
      <c r="I18" s="11"/>
      <c r="J18" s="11">
        <f t="shared" si="2"/>
        <v>0</v>
      </c>
      <c r="K18" s="11">
        <f t="shared" si="3"/>
        <v>0</v>
      </c>
      <c r="L18" s="11">
        <f t="shared" si="4"/>
        <v>0</v>
      </c>
      <c r="M18" s="12"/>
      <c r="N18" s="1" t="s">
        <v>101</v>
      </c>
      <c r="O18" s="1" t="s">
        <v>50</v>
      </c>
      <c r="P18" s="1" t="s">
        <v>50</v>
      </c>
      <c r="Q18" s="1" t="s">
        <v>54</v>
      </c>
      <c r="R18" s="1" t="s">
        <v>60</v>
      </c>
      <c r="S18" s="1" t="s">
        <v>60</v>
      </c>
      <c r="T18" s="1" t="s">
        <v>59</v>
      </c>
      <c r="AR18" s="1" t="s">
        <v>50</v>
      </c>
      <c r="AS18" s="1" t="s">
        <v>50</v>
      </c>
      <c r="AU18" s="1" t="s">
        <v>102</v>
      </c>
      <c r="AV18">
        <v>174</v>
      </c>
    </row>
    <row r="19" spans="1:48" ht="30" customHeight="1" x14ac:dyDescent="0.3">
      <c r="A19" s="12" t="s">
        <v>71</v>
      </c>
      <c r="B19" s="12" t="s">
        <v>103</v>
      </c>
      <c r="C19" s="12" t="s">
        <v>73</v>
      </c>
      <c r="D19" s="10">
        <v>4</v>
      </c>
      <c r="E19" s="11"/>
      <c r="F19" s="11">
        <f t="shared" si="0"/>
        <v>0</v>
      </c>
      <c r="G19" s="11"/>
      <c r="H19" s="11">
        <f t="shared" si="1"/>
        <v>0</v>
      </c>
      <c r="I19" s="11"/>
      <c r="J19" s="11">
        <f t="shared" si="2"/>
        <v>0</v>
      </c>
      <c r="K19" s="11">
        <f t="shared" si="3"/>
        <v>0</v>
      </c>
      <c r="L19" s="11">
        <f t="shared" si="4"/>
        <v>0</v>
      </c>
      <c r="M19" s="12"/>
      <c r="N19" s="1" t="s">
        <v>104</v>
      </c>
      <c r="O19" s="1" t="s">
        <v>50</v>
      </c>
      <c r="P19" s="1" t="s">
        <v>50</v>
      </c>
      <c r="Q19" s="1" t="s">
        <v>54</v>
      </c>
      <c r="R19" s="1" t="s">
        <v>60</v>
      </c>
      <c r="S19" s="1" t="s">
        <v>60</v>
      </c>
      <c r="T19" s="1" t="s">
        <v>59</v>
      </c>
      <c r="AR19" s="1" t="s">
        <v>50</v>
      </c>
      <c r="AS19" s="1" t="s">
        <v>50</v>
      </c>
      <c r="AU19" s="1" t="s">
        <v>105</v>
      </c>
      <c r="AV19">
        <v>175</v>
      </c>
    </row>
    <row r="20" spans="1:48" ht="30" customHeight="1" x14ac:dyDescent="0.3">
      <c r="A20" s="12" t="s">
        <v>71</v>
      </c>
      <c r="B20" s="12" t="s">
        <v>106</v>
      </c>
      <c r="C20" s="12" t="s">
        <v>73</v>
      </c>
      <c r="D20" s="10">
        <v>5</v>
      </c>
      <c r="E20" s="11"/>
      <c r="F20" s="11">
        <f t="shared" si="0"/>
        <v>0</v>
      </c>
      <c r="G20" s="11"/>
      <c r="H20" s="11">
        <f t="shared" si="1"/>
        <v>0</v>
      </c>
      <c r="I20" s="11"/>
      <c r="J20" s="11">
        <f t="shared" si="2"/>
        <v>0</v>
      </c>
      <c r="K20" s="11">
        <f t="shared" si="3"/>
        <v>0</v>
      </c>
      <c r="L20" s="11">
        <f t="shared" si="4"/>
        <v>0</v>
      </c>
      <c r="M20" s="12"/>
      <c r="N20" s="1" t="s">
        <v>107</v>
      </c>
      <c r="O20" s="1" t="s">
        <v>50</v>
      </c>
      <c r="P20" s="1" t="s">
        <v>50</v>
      </c>
      <c r="Q20" s="1" t="s">
        <v>54</v>
      </c>
      <c r="R20" s="1" t="s">
        <v>60</v>
      </c>
      <c r="S20" s="1" t="s">
        <v>60</v>
      </c>
      <c r="T20" s="1" t="s">
        <v>59</v>
      </c>
      <c r="AR20" s="1" t="s">
        <v>50</v>
      </c>
      <c r="AS20" s="1" t="s">
        <v>50</v>
      </c>
      <c r="AU20" s="1" t="s">
        <v>108</v>
      </c>
      <c r="AV20">
        <v>176</v>
      </c>
    </row>
    <row r="21" spans="1:48" ht="30" customHeight="1" x14ac:dyDescent="0.3">
      <c r="A21" s="12" t="s">
        <v>71</v>
      </c>
      <c r="B21" s="12" t="s">
        <v>109</v>
      </c>
      <c r="C21" s="12" t="s">
        <v>73</v>
      </c>
      <c r="D21" s="10">
        <v>2</v>
      </c>
      <c r="E21" s="11"/>
      <c r="F21" s="11">
        <f t="shared" si="0"/>
        <v>0</v>
      </c>
      <c r="G21" s="11"/>
      <c r="H21" s="11">
        <f t="shared" si="1"/>
        <v>0</v>
      </c>
      <c r="I21" s="11"/>
      <c r="J21" s="11">
        <f t="shared" si="2"/>
        <v>0</v>
      </c>
      <c r="K21" s="11">
        <f t="shared" si="3"/>
        <v>0</v>
      </c>
      <c r="L21" s="11">
        <f t="shared" si="4"/>
        <v>0</v>
      </c>
      <c r="M21" s="12"/>
      <c r="N21" s="1" t="s">
        <v>110</v>
      </c>
      <c r="O21" s="1" t="s">
        <v>50</v>
      </c>
      <c r="P21" s="1" t="s">
        <v>50</v>
      </c>
      <c r="Q21" s="1" t="s">
        <v>54</v>
      </c>
      <c r="R21" s="1" t="s">
        <v>60</v>
      </c>
      <c r="S21" s="1" t="s">
        <v>60</v>
      </c>
      <c r="T21" s="1" t="s">
        <v>59</v>
      </c>
      <c r="AR21" s="1" t="s">
        <v>50</v>
      </c>
      <c r="AS21" s="1" t="s">
        <v>50</v>
      </c>
      <c r="AU21" s="1" t="s">
        <v>111</v>
      </c>
      <c r="AV21">
        <v>177</v>
      </c>
    </row>
    <row r="22" spans="1:48" ht="30" customHeight="1" x14ac:dyDescent="0.3">
      <c r="A22" s="12" t="s">
        <v>71</v>
      </c>
      <c r="B22" s="12" t="s">
        <v>112</v>
      </c>
      <c r="C22" s="12" t="s">
        <v>73</v>
      </c>
      <c r="D22" s="10">
        <v>2</v>
      </c>
      <c r="E22" s="11"/>
      <c r="F22" s="11">
        <f t="shared" si="0"/>
        <v>0</v>
      </c>
      <c r="G22" s="11"/>
      <c r="H22" s="11">
        <f t="shared" si="1"/>
        <v>0</v>
      </c>
      <c r="I22" s="11"/>
      <c r="J22" s="11">
        <f t="shared" si="2"/>
        <v>0</v>
      </c>
      <c r="K22" s="11">
        <f t="shared" si="3"/>
        <v>0</v>
      </c>
      <c r="L22" s="11">
        <f t="shared" si="4"/>
        <v>0</v>
      </c>
      <c r="M22" s="12"/>
      <c r="N22" s="1" t="s">
        <v>113</v>
      </c>
      <c r="O22" s="1" t="s">
        <v>50</v>
      </c>
      <c r="P22" s="1" t="s">
        <v>50</v>
      </c>
      <c r="Q22" s="1" t="s">
        <v>54</v>
      </c>
      <c r="R22" s="1" t="s">
        <v>60</v>
      </c>
      <c r="S22" s="1" t="s">
        <v>60</v>
      </c>
      <c r="T22" s="1" t="s">
        <v>59</v>
      </c>
      <c r="AR22" s="1" t="s">
        <v>50</v>
      </c>
      <c r="AS22" s="1" t="s">
        <v>50</v>
      </c>
      <c r="AU22" s="1" t="s">
        <v>114</v>
      </c>
      <c r="AV22">
        <v>178</v>
      </c>
    </row>
    <row r="23" spans="1:48" ht="30" customHeight="1" x14ac:dyDescent="0.3">
      <c r="A23" s="12" t="s">
        <v>71</v>
      </c>
      <c r="B23" s="12" t="s">
        <v>115</v>
      </c>
      <c r="C23" s="12" t="s">
        <v>73</v>
      </c>
      <c r="D23" s="10">
        <v>1</v>
      </c>
      <c r="E23" s="11"/>
      <c r="F23" s="11">
        <f t="shared" si="0"/>
        <v>0</v>
      </c>
      <c r="G23" s="11"/>
      <c r="H23" s="11">
        <f t="shared" si="1"/>
        <v>0</v>
      </c>
      <c r="I23" s="11"/>
      <c r="J23" s="11">
        <f t="shared" si="2"/>
        <v>0</v>
      </c>
      <c r="K23" s="11">
        <f t="shared" si="3"/>
        <v>0</v>
      </c>
      <c r="L23" s="11">
        <f t="shared" si="4"/>
        <v>0</v>
      </c>
      <c r="M23" s="12"/>
      <c r="N23" s="1" t="s">
        <v>116</v>
      </c>
      <c r="O23" s="1" t="s">
        <v>50</v>
      </c>
      <c r="P23" s="1" t="s">
        <v>50</v>
      </c>
      <c r="Q23" s="1" t="s">
        <v>54</v>
      </c>
      <c r="R23" s="1" t="s">
        <v>60</v>
      </c>
      <c r="S23" s="1" t="s">
        <v>60</v>
      </c>
      <c r="T23" s="1" t="s">
        <v>59</v>
      </c>
      <c r="AR23" s="1" t="s">
        <v>50</v>
      </c>
      <c r="AS23" s="1" t="s">
        <v>50</v>
      </c>
      <c r="AU23" s="1" t="s">
        <v>117</v>
      </c>
      <c r="AV23">
        <v>179</v>
      </c>
    </row>
    <row r="24" spans="1:48" ht="30" customHeight="1" x14ac:dyDescent="0.3">
      <c r="A24" s="12" t="s">
        <v>71</v>
      </c>
      <c r="B24" s="12" t="s">
        <v>118</v>
      </c>
      <c r="C24" s="12" t="s">
        <v>73</v>
      </c>
      <c r="D24" s="10">
        <v>5</v>
      </c>
      <c r="E24" s="11"/>
      <c r="F24" s="11">
        <f t="shared" si="0"/>
        <v>0</v>
      </c>
      <c r="G24" s="11"/>
      <c r="H24" s="11">
        <f t="shared" si="1"/>
        <v>0</v>
      </c>
      <c r="I24" s="11"/>
      <c r="J24" s="11">
        <f t="shared" si="2"/>
        <v>0</v>
      </c>
      <c r="K24" s="11">
        <f t="shared" si="3"/>
        <v>0</v>
      </c>
      <c r="L24" s="11">
        <f t="shared" si="4"/>
        <v>0</v>
      </c>
      <c r="M24" s="12"/>
      <c r="N24" s="1" t="s">
        <v>119</v>
      </c>
      <c r="O24" s="1" t="s">
        <v>50</v>
      </c>
      <c r="P24" s="1" t="s">
        <v>50</v>
      </c>
      <c r="Q24" s="1" t="s">
        <v>54</v>
      </c>
      <c r="R24" s="1" t="s">
        <v>60</v>
      </c>
      <c r="S24" s="1" t="s">
        <v>60</v>
      </c>
      <c r="T24" s="1" t="s">
        <v>59</v>
      </c>
      <c r="AR24" s="1" t="s">
        <v>50</v>
      </c>
      <c r="AS24" s="1" t="s">
        <v>50</v>
      </c>
      <c r="AU24" s="1" t="s">
        <v>120</v>
      </c>
      <c r="AV24">
        <v>180</v>
      </c>
    </row>
    <row r="25" spans="1:48" ht="30" customHeight="1" x14ac:dyDescent="0.3">
      <c r="A25" s="12" t="s">
        <v>71</v>
      </c>
      <c r="B25" s="12" t="s">
        <v>121</v>
      </c>
      <c r="C25" s="12" t="s">
        <v>73</v>
      </c>
      <c r="D25" s="10">
        <v>2</v>
      </c>
      <c r="E25" s="11"/>
      <c r="F25" s="11">
        <f t="shared" si="0"/>
        <v>0</v>
      </c>
      <c r="G25" s="11"/>
      <c r="H25" s="11">
        <f t="shared" si="1"/>
        <v>0</v>
      </c>
      <c r="I25" s="11"/>
      <c r="J25" s="11">
        <f t="shared" si="2"/>
        <v>0</v>
      </c>
      <c r="K25" s="11">
        <f t="shared" si="3"/>
        <v>0</v>
      </c>
      <c r="L25" s="11">
        <f t="shared" si="4"/>
        <v>0</v>
      </c>
      <c r="M25" s="12"/>
      <c r="N25" s="1" t="s">
        <v>122</v>
      </c>
      <c r="O25" s="1" t="s">
        <v>50</v>
      </c>
      <c r="P25" s="1" t="s">
        <v>50</v>
      </c>
      <c r="Q25" s="1" t="s">
        <v>54</v>
      </c>
      <c r="R25" s="1" t="s">
        <v>60</v>
      </c>
      <c r="S25" s="1" t="s">
        <v>60</v>
      </c>
      <c r="T25" s="1" t="s">
        <v>59</v>
      </c>
      <c r="AR25" s="1" t="s">
        <v>50</v>
      </c>
      <c r="AS25" s="1" t="s">
        <v>50</v>
      </c>
      <c r="AU25" s="1" t="s">
        <v>123</v>
      </c>
      <c r="AV25">
        <v>181</v>
      </c>
    </row>
    <row r="26" spans="1:48" ht="30" customHeight="1" x14ac:dyDescent="0.3">
      <c r="A26" s="12" t="s">
        <v>71</v>
      </c>
      <c r="B26" s="12" t="s">
        <v>124</v>
      </c>
      <c r="C26" s="12" t="s">
        <v>73</v>
      </c>
      <c r="D26" s="10">
        <v>2</v>
      </c>
      <c r="E26" s="11"/>
      <c r="F26" s="11">
        <f t="shared" si="0"/>
        <v>0</v>
      </c>
      <c r="G26" s="11"/>
      <c r="H26" s="11">
        <f t="shared" si="1"/>
        <v>0</v>
      </c>
      <c r="I26" s="11"/>
      <c r="J26" s="11">
        <f t="shared" si="2"/>
        <v>0</v>
      </c>
      <c r="K26" s="11">
        <f t="shared" si="3"/>
        <v>0</v>
      </c>
      <c r="L26" s="11">
        <f t="shared" si="4"/>
        <v>0</v>
      </c>
      <c r="M26" s="12"/>
      <c r="N26" s="1" t="s">
        <v>125</v>
      </c>
      <c r="O26" s="1" t="s">
        <v>50</v>
      </c>
      <c r="P26" s="1" t="s">
        <v>50</v>
      </c>
      <c r="Q26" s="1" t="s">
        <v>54</v>
      </c>
      <c r="R26" s="1" t="s">
        <v>60</v>
      </c>
      <c r="S26" s="1" t="s">
        <v>60</v>
      </c>
      <c r="T26" s="1" t="s">
        <v>59</v>
      </c>
      <c r="AR26" s="1" t="s">
        <v>50</v>
      </c>
      <c r="AS26" s="1" t="s">
        <v>50</v>
      </c>
      <c r="AU26" s="1" t="s">
        <v>126</v>
      </c>
      <c r="AV26">
        <v>182</v>
      </c>
    </row>
    <row r="27" spans="1:48" ht="30" customHeight="1" x14ac:dyDescent="0.3">
      <c r="A27" s="12" t="s">
        <v>71</v>
      </c>
      <c r="B27" s="12" t="s">
        <v>127</v>
      </c>
      <c r="C27" s="12" t="s">
        <v>73</v>
      </c>
      <c r="D27" s="10">
        <v>1</v>
      </c>
      <c r="E27" s="11"/>
      <c r="F27" s="11">
        <f t="shared" si="0"/>
        <v>0</v>
      </c>
      <c r="G27" s="11"/>
      <c r="H27" s="11">
        <f t="shared" si="1"/>
        <v>0</v>
      </c>
      <c r="I27" s="11"/>
      <c r="J27" s="11">
        <f t="shared" si="2"/>
        <v>0</v>
      </c>
      <c r="K27" s="11">
        <f t="shared" si="3"/>
        <v>0</v>
      </c>
      <c r="L27" s="11">
        <f t="shared" si="4"/>
        <v>0</v>
      </c>
      <c r="M27" s="12"/>
      <c r="N27" s="1" t="s">
        <v>128</v>
      </c>
      <c r="O27" s="1" t="s">
        <v>50</v>
      </c>
      <c r="P27" s="1" t="s">
        <v>50</v>
      </c>
      <c r="Q27" s="1" t="s">
        <v>54</v>
      </c>
      <c r="R27" s="1" t="s">
        <v>60</v>
      </c>
      <c r="S27" s="1" t="s">
        <v>60</v>
      </c>
      <c r="T27" s="1" t="s">
        <v>59</v>
      </c>
      <c r="AR27" s="1" t="s">
        <v>50</v>
      </c>
      <c r="AS27" s="1" t="s">
        <v>50</v>
      </c>
      <c r="AU27" s="1" t="s">
        <v>129</v>
      </c>
      <c r="AV27">
        <v>183</v>
      </c>
    </row>
    <row r="28" spans="1:48" ht="30" customHeight="1" x14ac:dyDescent="0.3">
      <c r="A28" s="12" t="s">
        <v>71</v>
      </c>
      <c r="B28" s="12" t="s">
        <v>130</v>
      </c>
      <c r="C28" s="12" t="s">
        <v>73</v>
      </c>
      <c r="D28" s="10">
        <v>13</v>
      </c>
      <c r="E28" s="11"/>
      <c r="F28" s="11">
        <f t="shared" si="0"/>
        <v>0</v>
      </c>
      <c r="G28" s="11"/>
      <c r="H28" s="11">
        <f t="shared" si="1"/>
        <v>0</v>
      </c>
      <c r="I28" s="11"/>
      <c r="J28" s="11">
        <f t="shared" si="2"/>
        <v>0</v>
      </c>
      <c r="K28" s="11">
        <f t="shared" si="3"/>
        <v>0</v>
      </c>
      <c r="L28" s="11">
        <f t="shared" si="4"/>
        <v>0</v>
      </c>
      <c r="M28" s="12"/>
      <c r="N28" s="1" t="s">
        <v>131</v>
      </c>
      <c r="O28" s="1" t="s">
        <v>50</v>
      </c>
      <c r="P28" s="1" t="s">
        <v>50</v>
      </c>
      <c r="Q28" s="1" t="s">
        <v>54</v>
      </c>
      <c r="R28" s="1" t="s">
        <v>60</v>
      </c>
      <c r="S28" s="1" t="s">
        <v>60</v>
      </c>
      <c r="T28" s="1" t="s">
        <v>59</v>
      </c>
      <c r="AR28" s="1" t="s">
        <v>50</v>
      </c>
      <c r="AS28" s="1" t="s">
        <v>50</v>
      </c>
      <c r="AU28" s="1" t="s">
        <v>132</v>
      </c>
      <c r="AV28">
        <v>184</v>
      </c>
    </row>
    <row r="29" spans="1:48" ht="30" customHeight="1" x14ac:dyDescent="0.3">
      <c r="A29" s="12" t="s">
        <v>133</v>
      </c>
      <c r="B29" s="12" t="s">
        <v>134</v>
      </c>
      <c r="C29" s="12" t="s">
        <v>73</v>
      </c>
      <c r="D29" s="10">
        <v>4</v>
      </c>
      <c r="E29" s="11"/>
      <c r="F29" s="11">
        <f t="shared" si="0"/>
        <v>0</v>
      </c>
      <c r="G29" s="11"/>
      <c r="H29" s="11">
        <f t="shared" si="1"/>
        <v>0</v>
      </c>
      <c r="I29" s="11"/>
      <c r="J29" s="11">
        <f t="shared" si="2"/>
        <v>0</v>
      </c>
      <c r="K29" s="11">
        <f t="shared" si="3"/>
        <v>0</v>
      </c>
      <c r="L29" s="11">
        <f t="shared" si="4"/>
        <v>0</v>
      </c>
      <c r="M29" s="12"/>
      <c r="N29" s="1" t="s">
        <v>135</v>
      </c>
      <c r="O29" s="1" t="s">
        <v>50</v>
      </c>
      <c r="P29" s="1" t="s">
        <v>50</v>
      </c>
      <c r="Q29" s="1" t="s">
        <v>54</v>
      </c>
      <c r="R29" s="1" t="s">
        <v>60</v>
      </c>
      <c r="S29" s="1" t="s">
        <v>60</v>
      </c>
      <c r="T29" s="1" t="s">
        <v>59</v>
      </c>
      <c r="AR29" s="1" t="s">
        <v>50</v>
      </c>
      <c r="AS29" s="1" t="s">
        <v>50</v>
      </c>
      <c r="AU29" s="1" t="s">
        <v>136</v>
      </c>
      <c r="AV29">
        <v>185</v>
      </c>
    </row>
    <row r="30" spans="1:48" ht="30" customHeight="1" x14ac:dyDescent="0.3">
      <c r="A30" s="12" t="s">
        <v>133</v>
      </c>
      <c r="B30" s="12" t="s">
        <v>137</v>
      </c>
      <c r="C30" s="12" t="s">
        <v>73</v>
      </c>
      <c r="D30" s="10">
        <v>6</v>
      </c>
      <c r="E30" s="11"/>
      <c r="F30" s="11">
        <f t="shared" si="0"/>
        <v>0</v>
      </c>
      <c r="G30" s="11"/>
      <c r="H30" s="11">
        <f t="shared" si="1"/>
        <v>0</v>
      </c>
      <c r="I30" s="11"/>
      <c r="J30" s="11">
        <f t="shared" si="2"/>
        <v>0</v>
      </c>
      <c r="K30" s="11">
        <f t="shared" si="3"/>
        <v>0</v>
      </c>
      <c r="L30" s="11">
        <f t="shared" si="4"/>
        <v>0</v>
      </c>
      <c r="M30" s="12"/>
      <c r="N30" s="1" t="s">
        <v>138</v>
      </c>
      <c r="O30" s="1" t="s">
        <v>50</v>
      </c>
      <c r="P30" s="1" t="s">
        <v>50</v>
      </c>
      <c r="Q30" s="1" t="s">
        <v>54</v>
      </c>
      <c r="R30" s="1" t="s">
        <v>60</v>
      </c>
      <c r="S30" s="1" t="s">
        <v>60</v>
      </c>
      <c r="T30" s="1" t="s">
        <v>59</v>
      </c>
      <c r="AR30" s="1" t="s">
        <v>50</v>
      </c>
      <c r="AS30" s="1" t="s">
        <v>50</v>
      </c>
      <c r="AU30" s="1" t="s">
        <v>139</v>
      </c>
      <c r="AV30">
        <v>186</v>
      </c>
    </row>
    <row r="31" spans="1:48" ht="30" customHeight="1" x14ac:dyDescent="0.3">
      <c r="A31" s="12" t="s">
        <v>133</v>
      </c>
      <c r="B31" s="12" t="s">
        <v>140</v>
      </c>
      <c r="C31" s="12" t="s">
        <v>73</v>
      </c>
      <c r="D31" s="10">
        <v>4</v>
      </c>
      <c r="E31" s="11"/>
      <c r="F31" s="11">
        <f t="shared" si="0"/>
        <v>0</v>
      </c>
      <c r="G31" s="11"/>
      <c r="H31" s="11">
        <f t="shared" si="1"/>
        <v>0</v>
      </c>
      <c r="I31" s="11"/>
      <c r="J31" s="11">
        <f t="shared" si="2"/>
        <v>0</v>
      </c>
      <c r="K31" s="11">
        <f t="shared" si="3"/>
        <v>0</v>
      </c>
      <c r="L31" s="11">
        <f t="shared" si="4"/>
        <v>0</v>
      </c>
      <c r="M31" s="12"/>
      <c r="N31" s="1" t="s">
        <v>141</v>
      </c>
      <c r="O31" s="1" t="s">
        <v>50</v>
      </c>
      <c r="P31" s="1" t="s">
        <v>50</v>
      </c>
      <c r="Q31" s="1" t="s">
        <v>54</v>
      </c>
      <c r="R31" s="1" t="s">
        <v>60</v>
      </c>
      <c r="S31" s="1" t="s">
        <v>60</v>
      </c>
      <c r="T31" s="1" t="s">
        <v>59</v>
      </c>
      <c r="AR31" s="1" t="s">
        <v>50</v>
      </c>
      <c r="AS31" s="1" t="s">
        <v>50</v>
      </c>
      <c r="AU31" s="1" t="s">
        <v>142</v>
      </c>
      <c r="AV31">
        <v>187</v>
      </c>
    </row>
    <row r="32" spans="1:48" ht="30" customHeight="1" x14ac:dyDescent="0.3">
      <c r="A32" s="12" t="s">
        <v>133</v>
      </c>
      <c r="B32" s="12" t="s">
        <v>143</v>
      </c>
      <c r="C32" s="12" t="s">
        <v>73</v>
      </c>
      <c r="D32" s="10">
        <v>7</v>
      </c>
      <c r="E32" s="11"/>
      <c r="F32" s="11">
        <f t="shared" si="0"/>
        <v>0</v>
      </c>
      <c r="G32" s="11"/>
      <c r="H32" s="11">
        <f t="shared" si="1"/>
        <v>0</v>
      </c>
      <c r="I32" s="11"/>
      <c r="J32" s="11">
        <f t="shared" si="2"/>
        <v>0</v>
      </c>
      <c r="K32" s="11">
        <f t="shared" si="3"/>
        <v>0</v>
      </c>
      <c r="L32" s="11">
        <f t="shared" si="4"/>
        <v>0</v>
      </c>
      <c r="M32" s="12"/>
      <c r="N32" s="1" t="s">
        <v>144</v>
      </c>
      <c r="O32" s="1" t="s">
        <v>50</v>
      </c>
      <c r="P32" s="1" t="s">
        <v>50</v>
      </c>
      <c r="Q32" s="1" t="s">
        <v>54</v>
      </c>
      <c r="R32" s="1" t="s">
        <v>60</v>
      </c>
      <c r="S32" s="1" t="s">
        <v>60</v>
      </c>
      <c r="T32" s="1" t="s">
        <v>59</v>
      </c>
      <c r="AR32" s="1" t="s">
        <v>50</v>
      </c>
      <c r="AS32" s="1" t="s">
        <v>50</v>
      </c>
      <c r="AU32" s="1" t="s">
        <v>145</v>
      </c>
      <c r="AV32">
        <v>188</v>
      </c>
    </row>
    <row r="33" spans="1:48" ht="30" customHeight="1" x14ac:dyDescent="0.3">
      <c r="A33" s="12" t="s">
        <v>146</v>
      </c>
      <c r="B33" s="12" t="s">
        <v>147</v>
      </c>
      <c r="C33" s="12" t="s">
        <v>148</v>
      </c>
      <c r="D33" s="10">
        <v>20</v>
      </c>
      <c r="E33" s="11"/>
      <c r="F33" s="11">
        <f t="shared" si="0"/>
        <v>0</v>
      </c>
      <c r="G33" s="11"/>
      <c r="H33" s="11">
        <f t="shared" si="1"/>
        <v>0</v>
      </c>
      <c r="I33" s="11"/>
      <c r="J33" s="11">
        <f t="shared" si="2"/>
        <v>0</v>
      </c>
      <c r="K33" s="11">
        <f t="shared" si="3"/>
        <v>0</v>
      </c>
      <c r="L33" s="11">
        <f t="shared" si="4"/>
        <v>0</v>
      </c>
      <c r="M33" s="12"/>
      <c r="N33" s="1" t="s">
        <v>149</v>
      </c>
      <c r="O33" s="1" t="s">
        <v>50</v>
      </c>
      <c r="P33" s="1" t="s">
        <v>50</v>
      </c>
      <c r="Q33" s="1" t="s">
        <v>54</v>
      </c>
      <c r="R33" s="1" t="s">
        <v>59</v>
      </c>
      <c r="S33" s="1" t="s">
        <v>60</v>
      </c>
      <c r="T33" s="1" t="s">
        <v>60</v>
      </c>
      <c r="AR33" s="1" t="s">
        <v>50</v>
      </c>
      <c r="AS33" s="1" t="s">
        <v>50</v>
      </c>
      <c r="AU33" s="1" t="s">
        <v>150</v>
      </c>
      <c r="AV33">
        <v>189</v>
      </c>
    </row>
    <row r="34" spans="1:48" ht="30" customHeight="1" x14ac:dyDescent="0.3">
      <c r="A34" s="12" t="s">
        <v>146</v>
      </c>
      <c r="B34" s="12" t="s">
        <v>151</v>
      </c>
      <c r="C34" s="12" t="s">
        <v>148</v>
      </c>
      <c r="D34" s="10">
        <v>32</v>
      </c>
      <c r="E34" s="11"/>
      <c r="F34" s="11">
        <f t="shared" si="0"/>
        <v>0</v>
      </c>
      <c r="G34" s="11"/>
      <c r="H34" s="11">
        <f t="shared" si="1"/>
        <v>0</v>
      </c>
      <c r="I34" s="11"/>
      <c r="J34" s="11">
        <f t="shared" si="2"/>
        <v>0</v>
      </c>
      <c r="K34" s="11">
        <f t="shared" si="3"/>
        <v>0</v>
      </c>
      <c r="L34" s="11">
        <f t="shared" si="4"/>
        <v>0</v>
      </c>
      <c r="M34" s="12"/>
      <c r="N34" s="1" t="s">
        <v>152</v>
      </c>
      <c r="O34" s="1" t="s">
        <v>50</v>
      </c>
      <c r="P34" s="1" t="s">
        <v>50</v>
      </c>
      <c r="Q34" s="1" t="s">
        <v>54</v>
      </c>
      <c r="R34" s="1" t="s">
        <v>59</v>
      </c>
      <c r="S34" s="1" t="s">
        <v>60</v>
      </c>
      <c r="T34" s="1" t="s">
        <v>60</v>
      </c>
      <c r="AR34" s="1" t="s">
        <v>50</v>
      </c>
      <c r="AS34" s="1" t="s">
        <v>50</v>
      </c>
      <c r="AU34" s="1" t="s">
        <v>153</v>
      </c>
      <c r="AV34">
        <v>190</v>
      </c>
    </row>
    <row r="35" spans="1:48" ht="30" customHeight="1" x14ac:dyDescent="0.3">
      <c r="A35" s="12" t="s">
        <v>154</v>
      </c>
      <c r="B35" s="12" t="s">
        <v>155</v>
      </c>
      <c r="C35" s="12" t="s">
        <v>73</v>
      </c>
      <c r="D35" s="10">
        <v>359</v>
      </c>
      <c r="E35" s="11"/>
      <c r="F35" s="11">
        <f t="shared" si="0"/>
        <v>0</v>
      </c>
      <c r="G35" s="11"/>
      <c r="H35" s="11">
        <f t="shared" si="1"/>
        <v>0</v>
      </c>
      <c r="I35" s="11"/>
      <c r="J35" s="11">
        <f t="shared" si="2"/>
        <v>0</v>
      </c>
      <c r="K35" s="11">
        <f t="shared" si="3"/>
        <v>0</v>
      </c>
      <c r="L35" s="11">
        <f t="shared" si="4"/>
        <v>0</v>
      </c>
      <c r="M35" s="12"/>
      <c r="N35" s="1" t="s">
        <v>156</v>
      </c>
      <c r="O35" s="1" t="s">
        <v>50</v>
      </c>
      <c r="P35" s="1" t="s">
        <v>50</v>
      </c>
      <c r="Q35" s="1" t="s">
        <v>54</v>
      </c>
      <c r="R35" s="1" t="s">
        <v>59</v>
      </c>
      <c r="S35" s="1" t="s">
        <v>60</v>
      </c>
      <c r="T35" s="1" t="s">
        <v>60</v>
      </c>
      <c r="AR35" s="1" t="s">
        <v>50</v>
      </c>
      <c r="AS35" s="1" t="s">
        <v>50</v>
      </c>
      <c r="AU35" s="1" t="s">
        <v>157</v>
      </c>
      <c r="AV35">
        <v>150</v>
      </c>
    </row>
    <row r="36" spans="1:48" ht="30" customHeight="1" x14ac:dyDescent="0.3">
      <c r="A36" s="12" t="s">
        <v>154</v>
      </c>
      <c r="B36" s="12" t="s">
        <v>158</v>
      </c>
      <c r="C36" s="12" t="s">
        <v>73</v>
      </c>
      <c r="D36" s="10">
        <v>108</v>
      </c>
      <c r="E36" s="11"/>
      <c r="F36" s="11">
        <f t="shared" si="0"/>
        <v>0</v>
      </c>
      <c r="G36" s="11"/>
      <c r="H36" s="11">
        <f t="shared" si="1"/>
        <v>0</v>
      </c>
      <c r="I36" s="11"/>
      <c r="J36" s="11">
        <f t="shared" si="2"/>
        <v>0</v>
      </c>
      <c r="K36" s="11">
        <f t="shared" si="3"/>
        <v>0</v>
      </c>
      <c r="L36" s="11">
        <f t="shared" si="4"/>
        <v>0</v>
      </c>
      <c r="M36" s="12"/>
      <c r="N36" s="1" t="s">
        <v>159</v>
      </c>
      <c r="O36" s="1" t="s">
        <v>50</v>
      </c>
      <c r="P36" s="1" t="s">
        <v>50</v>
      </c>
      <c r="Q36" s="1" t="s">
        <v>54</v>
      </c>
      <c r="R36" s="1" t="s">
        <v>59</v>
      </c>
      <c r="S36" s="1" t="s">
        <v>60</v>
      </c>
      <c r="T36" s="1" t="s">
        <v>60</v>
      </c>
      <c r="AR36" s="1" t="s">
        <v>50</v>
      </c>
      <c r="AS36" s="1" t="s">
        <v>50</v>
      </c>
      <c r="AU36" s="1" t="s">
        <v>160</v>
      </c>
      <c r="AV36">
        <v>151</v>
      </c>
    </row>
    <row r="37" spans="1:48" ht="30" customHeight="1" x14ac:dyDescent="0.3">
      <c r="A37" s="12" t="s">
        <v>154</v>
      </c>
      <c r="B37" s="12" t="s">
        <v>367</v>
      </c>
      <c r="C37" s="12" t="s">
        <v>73</v>
      </c>
      <c r="D37" s="10">
        <v>110</v>
      </c>
      <c r="E37" s="11"/>
      <c r="F37" s="11">
        <f t="shared" si="0"/>
        <v>0</v>
      </c>
      <c r="G37" s="11"/>
      <c r="H37" s="11">
        <f t="shared" si="1"/>
        <v>0</v>
      </c>
      <c r="I37" s="11"/>
      <c r="J37" s="11">
        <f t="shared" si="2"/>
        <v>0</v>
      </c>
      <c r="K37" s="11">
        <f t="shared" si="3"/>
        <v>0</v>
      </c>
      <c r="L37" s="11">
        <f t="shared" si="4"/>
        <v>0</v>
      </c>
      <c r="M37" s="12"/>
      <c r="N37" s="1" t="s">
        <v>161</v>
      </c>
      <c r="O37" s="1" t="s">
        <v>50</v>
      </c>
      <c r="P37" s="1" t="s">
        <v>50</v>
      </c>
      <c r="Q37" s="1" t="s">
        <v>54</v>
      </c>
      <c r="R37" s="1" t="s">
        <v>59</v>
      </c>
      <c r="S37" s="1" t="s">
        <v>60</v>
      </c>
      <c r="T37" s="1" t="s">
        <v>60</v>
      </c>
      <c r="AR37" s="1" t="s">
        <v>50</v>
      </c>
      <c r="AS37" s="1" t="s">
        <v>50</v>
      </c>
      <c r="AU37" s="1" t="s">
        <v>162</v>
      </c>
      <c r="AV37">
        <v>152</v>
      </c>
    </row>
    <row r="38" spans="1:48" ht="30" customHeight="1" x14ac:dyDescent="0.3">
      <c r="A38" s="12" t="s">
        <v>163</v>
      </c>
      <c r="B38" s="12" t="s">
        <v>164</v>
      </c>
      <c r="C38" s="12" t="s">
        <v>73</v>
      </c>
      <c r="D38" s="10">
        <v>469</v>
      </c>
      <c r="E38" s="11"/>
      <c r="F38" s="11">
        <f t="shared" si="0"/>
        <v>0</v>
      </c>
      <c r="G38" s="11"/>
      <c r="H38" s="11">
        <f t="shared" si="1"/>
        <v>0</v>
      </c>
      <c r="I38" s="11"/>
      <c r="J38" s="11">
        <f t="shared" si="2"/>
        <v>0</v>
      </c>
      <c r="K38" s="11">
        <f t="shared" si="3"/>
        <v>0</v>
      </c>
      <c r="L38" s="11">
        <f t="shared" si="4"/>
        <v>0</v>
      </c>
      <c r="M38" s="12"/>
      <c r="N38" s="1" t="s">
        <v>165</v>
      </c>
      <c r="O38" s="1" t="s">
        <v>50</v>
      </c>
      <c r="P38" s="1" t="s">
        <v>50</v>
      </c>
      <c r="Q38" s="1" t="s">
        <v>54</v>
      </c>
      <c r="R38" s="1" t="s">
        <v>59</v>
      </c>
      <c r="S38" s="1" t="s">
        <v>60</v>
      </c>
      <c r="T38" s="1" t="s">
        <v>60</v>
      </c>
      <c r="AR38" s="1" t="s">
        <v>50</v>
      </c>
      <c r="AS38" s="1" t="s">
        <v>50</v>
      </c>
      <c r="AU38" s="1" t="s">
        <v>166</v>
      </c>
      <c r="AV38">
        <v>153</v>
      </c>
    </row>
    <row r="39" spans="1:48" ht="30" customHeight="1" x14ac:dyDescent="0.3">
      <c r="A39" s="12" t="s">
        <v>167</v>
      </c>
      <c r="B39" s="12" t="s">
        <v>151</v>
      </c>
      <c r="C39" s="12" t="s">
        <v>168</v>
      </c>
      <c r="D39" s="10">
        <v>1</v>
      </c>
      <c r="E39" s="11"/>
      <c r="F39" s="11">
        <f t="shared" si="0"/>
        <v>0</v>
      </c>
      <c r="G39" s="11"/>
      <c r="H39" s="11">
        <f t="shared" si="1"/>
        <v>0</v>
      </c>
      <c r="I39" s="11"/>
      <c r="J39" s="11">
        <f t="shared" si="2"/>
        <v>0</v>
      </c>
      <c r="K39" s="11">
        <f t="shared" si="3"/>
        <v>0</v>
      </c>
      <c r="L39" s="11">
        <f t="shared" si="4"/>
        <v>0</v>
      </c>
      <c r="M39" s="12"/>
      <c r="N39" s="1" t="s">
        <v>169</v>
      </c>
      <c r="O39" s="1" t="s">
        <v>50</v>
      </c>
      <c r="P39" s="1" t="s">
        <v>50</v>
      </c>
      <c r="Q39" s="1" t="s">
        <v>54</v>
      </c>
      <c r="R39" s="1" t="s">
        <v>59</v>
      </c>
      <c r="S39" s="1" t="s">
        <v>60</v>
      </c>
      <c r="T39" s="1" t="s">
        <v>60</v>
      </c>
      <c r="AR39" s="1" t="s">
        <v>50</v>
      </c>
      <c r="AS39" s="1" t="s">
        <v>50</v>
      </c>
      <c r="AU39" s="1" t="s">
        <v>170</v>
      </c>
      <c r="AV39">
        <v>191</v>
      </c>
    </row>
    <row r="40" spans="1:48" ht="30" customHeight="1" x14ac:dyDescent="0.3">
      <c r="A40" s="12" t="s">
        <v>171</v>
      </c>
      <c r="B40" s="12" t="s">
        <v>172</v>
      </c>
      <c r="C40" s="12" t="s">
        <v>168</v>
      </c>
      <c r="D40" s="10">
        <v>2</v>
      </c>
      <c r="E40" s="11"/>
      <c r="F40" s="11">
        <f t="shared" si="0"/>
        <v>0</v>
      </c>
      <c r="G40" s="11"/>
      <c r="H40" s="11">
        <f t="shared" si="1"/>
        <v>0</v>
      </c>
      <c r="I40" s="11"/>
      <c r="J40" s="11">
        <f t="shared" si="2"/>
        <v>0</v>
      </c>
      <c r="K40" s="11">
        <f t="shared" si="3"/>
        <v>0</v>
      </c>
      <c r="L40" s="11">
        <f t="shared" si="4"/>
        <v>0</v>
      </c>
      <c r="M40" s="12"/>
      <c r="N40" s="1" t="s">
        <v>173</v>
      </c>
      <c r="O40" s="1" t="s">
        <v>50</v>
      </c>
      <c r="P40" s="1" t="s">
        <v>50</v>
      </c>
      <c r="Q40" s="1" t="s">
        <v>54</v>
      </c>
      <c r="R40" s="1" t="s">
        <v>59</v>
      </c>
      <c r="S40" s="1" t="s">
        <v>60</v>
      </c>
      <c r="T40" s="1" t="s">
        <v>60</v>
      </c>
      <c r="AR40" s="1" t="s">
        <v>50</v>
      </c>
      <c r="AS40" s="1" t="s">
        <v>50</v>
      </c>
      <c r="AU40" s="1" t="s">
        <v>174</v>
      </c>
      <c r="AV40">
        <v>154</v>
      </c>
    </row>
    <row r="41" spans="1:48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  <c r="Q41" s="1" t="s">
        <v>54</v>
      </c>
    </row>
    <row r="42" spans="1:48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  <c r="Q42" s="1" t="s">
        <v>54</v>
      </c>
    </row>
    <row r="43" spans="1:48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  <c r="Q43" s="1" t="s">
        <v>54</v>
      </c>
    </row>
    <row r="44" spans="1:48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  <c r="Q44" s="1" t="s">
        <v>54</v>
      </c>
    </row>
    <row r="45" spans="1:48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  <c r="Q45" s="1" t="s">
        <v>54</v>
      </c>
    </row>
    <row r="46" spans="1:48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  <c r="Q46" s="1" t="s">
        <v>54</v>
      </c>
    </row>
    <row r="47" spans="1:48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  <c r="Q47" s="1" t="s">
        <v>54</v>
      </c>
    </row>
    <row r="48" spans="1:48" ht="30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  <c r="Q48" s="1" t="s">
        <v>54</v>
      </c>
    </row>
    <row r="49" spans="1:48" ht="30" customHeight="1" x14ac:dyDescent="0.3">
      <c r="A49" s="10"/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  <c r="Q49" s="1" t="s">
        <v>54</v>
      </c>
    </row>
    <row r="50" spans="1:48" ht="30" customHeight="1" x14ac:dyDescent="0.3">
      <c r="A50" s="10"/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  <c r="Q50" s="1" t="s">
        <v>54</v>
      </c>
    </row>
    <row r="51" spans="1:48" ht="30" customHeight="1" x14ac:dyDescent="0.3">
      <c r="A51" s="12" t="s">
        <v>175</v>
      </c>
      <c r="B51" s="10"/>
      <c r="C51" s="10"/>
      <c r="D51" s="10"/>
      <c r="E51" s="11"/>
      <c r="F51" s="11">
        <f>SUMIF(Q5:Q50,"010101",F5:F50)</f>
        <v>0</v>
      </c>
      <c r="G51" s="11"/>
      <c r="H51" s="11">
        <f>SUMIF(Q5:Q50,"010101",H5:H50)</f>
        <v>0</v>
      </c>
      <c r="I51" s="11"/>
      <c r="J51" s="11">
        <f>SUMIF(Q5:Q50,"010101",J5:J50)</f>
        <v>0</v>
      </c>
      <c r="K51" s="11"/>
      <c r="L51" s="11">
        <f>SUMIF(Q5:Q50,"010101",L5:L50)</f>
        <v>0</v>
      </c>
      <c r="M51" s="10"/>
      <c r="N51" t="s">
        <v>176</v>
      </c>
    </row>
    <row r="52" spans="1:48" ht="30" customHeight="1" x14ac:dyDescent="0.3">
      <c r="A52" s="12" t="s">
        <v>177</v>
      </c>
      <c r="B52" s="12" t="s">
        <v>50</v>
      </c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0"/>
      <c r="Q52" s="1" t="s">
        <v>178</v>
      </c>
    </row>
    <row r="53" spans="1:48" ht="30" customHeight="1" x14ac:dyDescent="0.3">
      <c r="A53" s="12" t="s">
        <v>179</v>
      </c>
      <c r="B53" s="12" t="s">
        <v>158</v>
      </c>
      <c r="C53" s="12" t="s">
        <v>73</v>
      </c>
      <c r="D53" s="10">
        <v>108</v>
      </c>
      <c r="E53" s="11"/>
      <c r="F53" s="11">
        <f>TRUNC(E53*D53, 0)</f>
        <v>0</v>
      </c>
      <c r="G53" s="11"/>
      <c r="H53" s="11">
        <f>TRUNC(G53*D53, 0)</f>
        <v>0</v>
      </c>
      <c r="I53" s="11"/>
      <c r="J53" s="11">
        <f>TRUNC(I53*D53, 0)</f>
        <v>0</v>
      </c>
      <c r="K53" s="11">
        <f t="shared" ref="K53:L56" si="5">TRUNC(E53+G53+I53, 0)</f>
        <v>0</v>
      </c>
      <c r="L53" s="11">
        <f t="shared" si="5"/>
        <v>0</v>
      </c>
      <c r="M53" s="12"/>
      <c r="N53" s="1" t="s">
        <v>180</v>
      </c>
      <c r="O53" s="1" t="s">
        <v>50</v>
      </c>
      <c r="P53" s="1" t="s">
        <v>50</v>
      </c>
      <c r="Q53" s="1" t="s">
        <v>178</v>
      </c>
      <c r="R53" s="1" t="s">
        <v>59</v>
      </c>
      <c r="S53" s="1" t="s">
        <v>60</v>
      </c>
      <c r="T53" s="1" t="s">
        <v>60</v>
      </c>
      <c r="AR53" s="1" t="s">
        <v>50</v>
      </c>
      <c r="AS53" s="1" t="s">
        <v>50</v>
      </c>
      <c r="AU53" s="1" t="s">
        <v>181</v>
      </c>
      <c r="AV53">
        <v>155</v>
      </c>
    </row>
    <row r="54" spans="1:48" ht="30" customHeight="1" x14ac:dyDescent="0.3">
      <c r="A54" s="12" t="s">
        <v>179</v>
      </c>
      <c r="B54" s="12" t="s">
        <v>155</v>
      </c>
      <c r="C54" s="12" t="s">
        <v>73</v>
      </c>
      <c r="D54" s="10">
        <v>381</v>
      </c>
      <c r="E54" s="11"/>
      <c r="F54" s="11">
        <f>TRUNC(E54*D54, 0)</f>
        <v>0</v>
      </c>
      <c r="G54" s="11"/>
      <c r="H54" s="11">
        <f>TRUNC(G54*D54, 0)</f>
        <v>0</v>
      </c>
      <c r="I54" s="11"/>
      <c r="J54" s="11">
        <f>TRUNC(I54*D54, 0)</f>
        <v>0</v>
      </c>
      <c r="K54" s="11">
        <f t="shared" si="5"/>
        <v>0</v>
      </c>
      <c r="L54" s="11">
        <f t="shared" si="5"/>
        <v>0</v>
      </c>
      <c r="M54" s="12"/>
      <c r="N54" s="1" t="s">
        <v>182</v>
      </c>
      <c r="O54" s="1" t="s">
        <v>50</v>
      </c>
      <c r="P54" s="1" t="s">
        <v>50</v>
      </c>
      <c r="Q54" s="1" t="s">
        <v>178</v>
      </c>
      <c r="R54" s="1" t="s">
        <v>59</v>
      </c>
      <c r="S54" s="1" t="s">
        <v>60</v>
      </c>
      <c r="T54" s="1" t="s">
        <v>60</v>
      </c>
      <c r="AR54" s="1" t="s">
        <v>50</v>
      </c>
      <c r="AS54" s="1" t="s">
        <v>50</v>
      </c>
      <c r="AU54" s="1" t="s">
        <v>183</v>
      </c>
      <c r="AV54">
        <v>156</v>
      </c>
    </row>
    <row r="55" spans="1:48" ht="30" customHeight="1" x14ac:dyDescent="0.3">
      <c r="A55" s="12" t="s">
        <v>179</v>
      </c>
      <c r="B55" s="12" t="s">
        <v>184</v>
      </c>
      <c r="C55" s="12" t="s">
        <v>73</v>
      </c>
      <c r="D55" s="10">
        <v>100</v>
      </c>
      <c r="E55" s="11"/>
      <c r="F55" s="11">
        <f>TRUNC(E55*D55, 0)</f>
        <v>0</v>
      </c>
      <c r="G55" s="11"/>
      <c r="H55" s="11">
        <f>TRUNC(G55*D55, 0)</f>
        <v>0</v>
      </c>
      <c r="I55" s="11"/>
      <c r="J55" s="11">
        <f>TRUNC(I55*D55, 0)</f>
        <v>0</v>
      </c>
      <c r="K55" s="11">
        <f t="shared" si="5"/>
        <v>0</v>
      </c>
      <c r="L55" s="11">
        <f t="shared" si="5"/>
        <v>0</v>
      </c>
      <c r="M55" s="12"/>
      <c r="N55" s="1" t="s">
        <v>185</v>
      </c>
      <c r="O55" s="1" t="s">
        <v>50</v>
      </c>
      <c r="P55" s="1" t="s">
        <v>50</v>
      </c>
      <c r="Q55" s="1" t="s">
        <v>178</v>
      </c>
      <c r="R55" s="1" t="s">
        <v>59</v>
      </c>
      <c r="S55" s="1" t="s">
        <v>60</v>
      </c>
      <c r="T55" s="1" t="s">
        <v>60</v>
      </c>
      <c r="AR55" s="1" t="s">
        <v>50</v>
      </c>
      <c r="AS55" s="1" t="s">
        <v>50</v>
      </c>
      <c r="AU55" s="1" t="s">
        <v>186</v>
      </c>
      <c r="AV55">
        <v>157</v>
      </c>
    </row>
    <row r="56" spans="1:48" ht="30" customHeight="1" x14ac:dyDescent="0.3">
      <c r="A56" s="12" t="s">
        <v>187</v>
      </c>
      <c r="B56" s="12" t="s">
        <v>188</v>
      </c>
      <c r="C56" s="12" t="s">
        <v>73</v>
      </c>
      <c r="D56" s="10">
        <v>1</v>
      </c>
      <c r="E56" s="11"/>
      <c r="F56" s="11">
        <f>TRUNC(E56*D56, 0)</f>
        <v>0</v>
      </c>
      <c r="G56" s="11"/>
      <c r="H56" s="11">
        <f>TRUNC(G56*D56, 0)</f>
        <v>0</v>
      </c>
      <c r="I56" s="11"/>
      <c r="J56" s="11">
        <f>TRUNC(I56*D56, 0)</f>
        <v>0</v>
      </c>
      <c r="K56" s="11">
        <f t="shared" si="5"/>
        <v>0</v>
      </c>
      <c r="L56" s="11">
        <f t="shared" si="5"/>
        <v>0</v>
      </c>
      <c r="M56" s="12"/>
      <c r="N56" s="1" t="s">
        <v>189</v>
      </c>
      <c r="O56" s="1" t="s">
        <v>50</v>
      </c>
      <c r="P56" s="1" t="s">
        <v>50</v>
      </c>
      <c r="Q56" s="1" t="s">
        <v>178</v>
      </c>
      <c r="R56" s="1" t="s">
        <v>59</v>
      </c>
      <c r="S56" s="1" t="s">
        <v>60</v>
      </c>
      <c r="T56" s="1" t="s">
        <v>60</v>
      </c>
      <c r="AR56" s="1" t="s">
        <v>50</v>
      </c>
      <c r="AS56" s="1" t="s">
        <v>50</v>
      </c>
      <c r="AU56" s="1" t="s">
        <v>190</v>
      </c>
      <c r="AV56">
        <v>159</v>
      </c>
    </row>
    <row r="57" spans="1:48" ht="30" customHeight="1" x14ac:dyDescent="0.3">
      <c r="A57" s="10"/>
      <c r="B57" s="10"/>
      <c r="C57" s="10"/>
      <c r="D57" s="10"/>
      <c r="E57" s="11"/>
      <c r="F57" s="11"/>
      <c r="G57" s="11"/>
      <c r="H57" s="11"/>
      <c r="I57" s="11"/>
      <c r="J57" s="11"/>
      <c r="K57" s="11"/>
      <c r="L57" s="11"/>
      <c r="M57" s="10"/>
      <c r="Q57" s="1" t="s">
        <v>178</v>
      </c>
    </row>
    <row r="58" spans="1:48" ht="30" customHeight="1" x14ac:dyDescent="0.3">
      <c r="A58" s="10"/>
      <c r="B58" s="10"/>
      <c r="C58" s="10"/>
      <c r="D58" s="10"/>
      <c r="E58" s="11"/>
      <c r="F58" s="11"/>
      <c r="G58" s="11"/>
      <c r="H58" s="11"/>
      <c r="I58" s="11"/>
      <c r="J58" s="11"/>
      <c r="K58" s="11"/>
      <c r="L58" s="11"/>
      <c r="M58" s="10"/>
      <c r="Q58" s="1" t="s">
        <v>178</v>
      </c>
    </row>
    <row r="59" spans="1:48" ht="30" customHeight="1" x14ac:dyDescent="0.3">
      <c r="A59" s="10"/>
      <c r="B59" s="10"/>
      <c r="C59" s="10"/>
      <c r="D59" s="10"/>
      <c r="E59" s="11"/>
      <c r="F59" s="11"/>
      <c r="G59" s="11"/>
      <c r="H59" s="11"/>
      <c r="I59" s="11"/>
      <c r="J59" s="11"/>
      <c r="K59" s="11"/>
      <c r="L59" s="11"/>
      <c r="M59" s="10"/>
      <c r="Q59" s="1" t="s">
        <v>178</v>
      </c>
    </row>
    <row r="60" spans="1:48" ht="30" customHeight="1" x14ac:dyDescent="0.3">
      <c r="A60" s="10"/>
      <c r="B60" s="10"/>
      <c r="C60" s="10"/>
      <c r="D60" s="10"/>
      <c r="E60" s="11"/>
      <c r="F60" s="11"/>
      <c r="G60" s="11"/>
      <c r="H60" s="11"/>
      <c r="I60" s="11"/>
      <c r="J60" s="11"/>
      <c r="K60" s="11"/>
      <c r="L60" s="11"/>
      <c r="M60" s="10"/>
      <c r="Q60" s="1" t="s">
        <v>178</v>
      </c>
    </row>
    <row r="61" spans="1:48" ht="30" customHeight="1" x14ac:dyDescent="0.3">
      <c r="A61" s="10"/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1"/>
      <c r="M61" s="10"/>
      <c r="Q61" s="1" t="s">
        <v>178</v>
      </c>
    </row>
    <row r="62" spans="1:48" ht="30" customHeight="1" x14ac:dyDescent="0.3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0"/>
      <c r="Q62" s="1" t="s">
        <v>178</v>
      </c>
    </row>
    <row r="63" spans="1:48" ht="30" customHeight="1" x14ac:dyDescent="0.3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0"/>
      <c r="Q63" s="1" t="s">
        <v>178</v>
      </c>
    </row>
    <row r="64" spans="1:48" ht="30" customHeight="1" x14ac:dyDescent="0.3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0"/>
      <c r="Q64" s="1" t="s">
        <v>178</v>
      </c>
    </row>
    <row r="65" spans="1:17" ht="30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  <c r="Q65" s="1" t="s">
        <v>178</v>
      </c>
    </row>
    <row r="66" spans="1:17" ht="30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  <c r="Q66" s="1" t="s">
        <v>178</v>
      </c>
    </row>
    <row r="67" spans="1:17" ht="30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  <c r="Q67" s="1" t="s">
        <v>178</v>
      </c>
    </row>
    <row r="68" spans="1:17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  <c r="Q68" s="1" t="s">
        <v>178</v>
      </c>
    </row>
    <row r="69" spans="1:17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  <c r="Q69" s="1" t="s">
        <v>178</v>
      </c>
    </row>
    <row r="70" spans="1:17" ht="30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  <c r="Q70" s="1" t="s">
        <v>178</v>
      </c>
    </row>
    <row r="71" spans="1:17" ht="30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  <c r="Q71" s="1" t="s">
        <v>178</v>
      </c>
    </row>
    <row r="72" spans="1:17" ht="30" customHeight="1" x14ac:dyDescent="0.3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  <c r="Q72" s="1" t="s">
        <v>178</v>
      </c>
    </row>
    <row r="73" spans="1:17" ht="30" customHeight="1" x14ac:dyDescent="0.3">
      <c r="A73" s="10"/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  <c r="Q73" s="1" t="s">
        <v>178</v>
      </c>
    </row>
    <row r="74" spans="1:17" ht="30" customHeight="1" x14ac:dyDescent="0.3">
      <c r="A74" s="10"/>
      <c r="B74" s="10"/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0"/>
      <c r="Q74" s="1" t="s">
        <v>178</v>
      </c>
    </row>
    <row r="75" spans="1:17" ht="30" customHeight="1" x14ac:dyDescent="0.3">
      <c r="A75" s="12" t="s">
        <v>175</v>
      </c>
      <c r="B75" s="10"/>
      <c r="C75" s="10"/>
      <c r="D75" s="10"/>
      <c r="E75" s="11"/>
      <c r="F75" s="11">
        <f>SUMIF(Q53:Q74,"010102",F53:F74)</f>
        <v>0</v>
      </c>
      <c r="G75" s="11"/>
      <c r="H75" s="11">
        <f>SUMIF(Q53:Q74,"010102",H53:H74)</f>
        <v>0</v>
      </c>
      <c r="I75" s="11"/>
      <c r="J75" s="11">
        <f>SUMIF(Q53:Q74,"010102",J53:J74)</f>
        <v>0</v>
      </c>
      <c r="K75" s="11"/>
      <c r="L75" s="11">
        <f>SUMIF(Q53:Q74,"010102",L53:L74)</f>
        <v>0</v>
      </c>
      <c r="M75" s="10"/>
      <c r="N75" t="s">
        <v>176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2" manualBreakCount="2">
    <brk id="51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V159"/>
  <sheetViews>
    <sheetView topLeftCell="A171" workbookViewId="0">
      <selection activeCell="E24" sqref="E2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627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49" t="s">
        <v>1</v>
      </c>
      <c r="B2" s="49" t="s">
        <v>2</v>
      </c>
      <c r="C2" s="49" t="s">
        <v>3</v>
      </c>
      <c r="D2" s="49" t="s">
        <v>4</v>
      </c>
      <c r="E2" s="49" t="s">
        <v>5</v>
      </c>
      <c r="F2" s="49"/>
      <c r="G2" s="49" t="s">
        <v>8</v>
      </c>
      <c r="H2" s="49"/>
      <c r="I2" s="49" t="s">
        <v>9</v>
      </c>
      <c r="J2" s="49"/>
      <c r="K2" s="49" t="s">
        <v>10</v>
      </c>
      <c r="L2" s="49"/>
      <c r="M2" s="49" t="s">
        <v>11</v>
      </c>
      <c r="N2" s="46" t="s">
        <v>19</v>
      </c>
      <c r="O2" s="46" t="s">
        <v>13</v>
      </c>
      <c r="P2" s="46" t="s">
        <v>20</v>
      </c>
      <c r="Q2" s="46" t="s">
        <v>12</v>
      </c>
      <c r="R2" s="46" t="s">
        <v>21</v>
      </c>
      <c r="S2" s="46" t="s">
        <v>22</v>
      </c>
      <c r="T2" s="46" t="s">
        <v>23</v>
      </c>
      <c r="U2" s="46" t="s">
        <v>24</v>
      </c>
      <c r="V2" s="46" t="s">
        <v>25</v>
      </c>
      <c r="W2" s="46" t="s">
        <v>26</v>
      </c>
      <c r="X2" s="46" t="s">
        <v>27</v>
      </c>
      <c r="Y2" s="46" t="s">
        <v>28</v>
      </c>
      <c r="Z2" s="46" t="s">
        <v>29</v>
      </c>
      <c r="AA2" s="46" t="s">
        <v>30</v>
      </c>
      <c r="AB2" s="46" t="s">
        <v>31</v>
      </c>
      <c r="AC2" s="46" t="s">
        <v>32</v>
      </c>
      <c r="AD2" s="46" t="s">
        <v>33</v>
      </c>
      <c r="AE2" s="46" t="s">
        <v>34</v>
      </c>
      <c r="AF2" s="46" t="s">
        <v>35</v>
      </c>
      <c r="AG2" s="46" t="s">
        <v>36</v>
      </c>
      <c r="AH2" s="46" t="s">
        <v>37</v>
      </c>
      <c r="AI2" s="46" t="s">
        <v>38</v>
      </c>
      <c r="AJ2" s="46" t="s">
        <v>39</v>
      </c>
      <c r="AK2" s="46" t="s">
        <v>40</v>
      </c>
      <c r="AL2" s="46" t="s">
        <v>41</v>
      </c>
      <c r="AM2" s="46" t="s">
        <v>42</v>
      </c>
      <c r="AN2" s="46" t="s">
        <v>43</v>
      </c>
      <c r="AO2" s="46" t="s">
        <v>44</v>
      </c>
      <c r="AP2" s="46" t="s">
        <v>45</v>
      </c>
      <c r="AQ2" s="46" t="s">
        <v>46</v>
      </c>
      <c r="AR2" s="46" t="s">
        <v>47</v>
      </c>
      <c r="AS2" s="46" t="s">
        <v>15</v>
      </c>
      <c r="AT2" s="46" t="s">
        <v>16</v>
      </c>
      <c r="AU2" s="46" t="s">
        <v>48</v>
      </c>
      <c r="AV2" s="46" t="s">
        <v>49</v>
      </c>
    </row>
    <row r="3" spans="1:48" ht="30" customHeight="1" x14ac:dyDescent="0.3">
      <c r="A3" s="49"/>
      <c r="B3" s="49"/>
      <c r="C3" s="49"/>
      <c r="D3" s="49"/>
      <c r="E3" s="22" t="s">
        <v>6</v>
      </c>
      <c r="F3" s="22" t="s">
        <v>7</v>
      </c>
      <c r="G3" s="22" t="s">
        <v>6</v>
      </c>
      <c r="H3" s="22" t="s">
        <v>7</v>
      </c>
      <c r="I3" s="22" t="s">
        <v>6</v>
      </c>
      <c r="J3" s="22" t="s">
        <v>7</v>
      </c>
      <c r="K3" s="22" t="s">
        <v>6</v>
      </c>
      <c r="L3" s="22" t="s">
        <v>7</v>
      </c>
      <c r="M3" s="49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</row>
    <row r="4" spans="1:48" ht="30" customHeight="1" x14ac:dyDescent="0.3">
      <c r="A4" s="23" t="s">
        <v>373</v>
      </c>
      <c r="B4" s="23" t="s">
        <v>50</v>
      </c>
      <c r="C4" s="21"/>
      <c r="D4" s="21"/>
      <c r="E4" s="20"/>
      <c r="F4" s="20"/>
      <c r="G4" s="20"/>
      <c r="H4" s="20"/>
      <c r="I4" s="20"/>
      <c r="J4" s="20"/>
      <c r="K4" s="20"/>
      <c r="L4" s="20"/>
      <c r="M4" s="21"/>
      <c r="Q4" s="1" t="s">
        <v>54</v>
      </c>
    </row>
    <row r="5" spans="1:48" ht="30" customHeight="1" x14ac:dyDescent="0.3">
      <c r="A5" s="23" t="s">
        <v>381</v>
      </c>
      <c r="B5" s="23" t="s">
        <v>382</v>
      </c>
      <c r="C5" s="23" t="s">
        <v>57</v>
      </c>
      <c r="D5" s="21">
        <v>830</v>
      </c>
      <c r="E5" s="20"/>
      <c r="F5" s="20">
        <f t="shared" ref="F5:F29" si="0">TRUNC(E5*D5, 0)</f>
        <v>0</v>
      </c>
      <c r="G5" s="20"/>
      <c r="H5" s="20">
        <f t="shared" ref="H5:H29" si="1">TRUNC(G5*D5, 0)</f>
        <v>0</v>
      </c>
      <c r="I5" s="20"/>
      <c r="J5" s="20">
        <f t="shared" ref="J5:J29" si="2">TRUNC(I5*D5, 0)</f>
        <v>0</v>
      </c>
      <c r="K5" s="20">
        <f t="shared" ref="K5:L29" si="3">TRUNC(E5+G5+I5, 0)</f>
        <v>0</v>
      </c>
      <c r="L5" s="20">
        <f t="shared" si="3"/>
        <v>0</v>
      </c>
      <c r="M5" s="23"/>
      <c r="N5" s="1" t="s">
        <v>383</v>
      </c>
      <c r="O5" s="1" t="s">
        <v>50</v>
      </c>
      <c r="P5" s="1" t="s">
        <v>50</v>
      </c>
      <c r="Q5" s="1" t="s">
        <v>54</v>
      </c>
      <c r="R5" s="1" t="s">
        <v>59</v>
      </c>
      <c r="S5" s="1" t="s">
        <v>60</v>
      </c>
      <c r="T5" s="1" t="s">
        <v>60</v>
      </c>
      <c r="AR5" s="1" t="s">
        <v>50</v>
      </c>
      <c r="AS5" s="1" t="s">
        <v>50</v>
      </c>
      <c r="AU5" s="1" t="s">
        <v>384</v>
      </c>
      <c r="AV5">
        <v>274</v>
      </c>
    </row>
    <row r="6" spans="1:48" ht="30" customHeight="1" x14ac:dyDescent="0.3">
      <c r="A6" s="23" t="s">
        <v>381</v>
      </c>
      <c r="B6" s="23" t="s">
        <v>385</v>
      </c>
      <c r="C6" s="23" t="s">
        <v>57</v>
      </c>
      <c r="D6" s="21">
        <v>90</v>
      </c>
      <c r="E6" s="20"/>
      <c r="F6" s="20">
        <f t="shared" si="0"/>
        <v>0</v>
      </c>
      <c r="G6" s="20"/>
      <c r="H6" s="20">
        <f t="shared" si="1"/>
        <v>0</v>
      </c>
      <c r="I6" s="20"/>
      <c r="J6" s="20">
        <f t="shared" si="2"/>
        <v>0</v>
      </c>
      <c r="K6" s="20">
        <f t="shared" si="3"/>
        <v>0</v>
      </c>
      <c r="L6" s="20">
        <f t="shared" si="3"/>
        <v>0</v>
      </c>
      <c r="M6" s="23"/>
      <c r="N6" s="1" t="s">
        <v>386</v>
      </c>
      <c r="O6" s="1" t="s">
        <v>50</v>
      </c>
      <c r="P6" s="1" t="s">
        <v>50</v>
      </c>
      <c r="Q6" s="1" t="s">
        <v>54</v>
      </c>
      <c r="R6" s="1" t="s">
        <v>59</v>
      </c>
      <c r="S6" s="1" t="s">
        <v>60</v>
      </c>
      <c r="T6" s="1" t="s">
        <v>60</v>
      </c>
      <c r="AR6" s="1" t="s">
        <v>50</v>
      </c>
      <c r="AS6" s="1" t="s">
        <v>50</v>
      </c>
      <c r="AU6" s="1" t="s">
        <v>387</v>
      </c>
      <c r="AV6">
        <v>275</v>
      </c>
    </row>
    <row r="7" spans="1:48" ht="30" customHeight="1" x14ac:dyDescent="0.3">
      <c r="A7" s="23" t="s">
        <v>381</v>
      </c>
      <c r="B7" s="23" t="s">
        <v>388</v>
      </c>
      <c r="C7" s="23" t="s">
        <v>57</v>
      </c>
      <c r="D7" s="21">
        <v>124</v>
      </c>
      <c r="E7" s="20"/>
      <c r="F7" s="20">
        <f t="shared" si="0"/>
        <v>0</v>
      </c>
      <c r="G7" s="20"/>
      <c r="H7" s="20">
        <f t="shared" si="1"/>
        <v>0</v>
      </c>
      <c r="I7" s="20"/>
      <c r="J7" s="20">
        <f t="shared" si="2"/>
        <v>0</v>
      </c>
      <c r="K7" s="20">
        <f t="shared" si="3"/>
        <v>0</v>
      </c>
      <c r="L7" s="20">
        <f t="shared" si="3"/>
        <v>0</v>
      </c>
      <c r="M7" s="23"/>
      <c r="N7" s="1" t="s">
        <v>389</v>
      </c>
      <c r="O7" s="1" t="s">
        <v>50</v>
      </c>
      <c r="P7" s="1" t="s">
        <v>50</v>
      </c>
      <c r="Q7" s="1" t="s">
        <v>54</v>
      </c>
      <c r="R7" s="1" t="s">
        <v>59</v>
      </c>
      <c r="S7" s="1" t="s">
        <v>60</v>
      </c>
      <c r="T7" s="1" t="s">
        <v>60</v>
      </c>
      <c r="AR7" s="1" t="s">
        <v>50</v>
      </c>
      <c r="AS7" s="1" t="s">
        <v>50</v>
      </c>
      <c r="AU7" s="1" t="s">
        <v>390</v>
      </c>
      <c r="AV7">
        <v>276</v>
      </c>
    </row>
    <row r="8" spans="1:48" ht="30" customHeight="1" x14ac:dyDescent="0.3">
      <c r="A8" s="23" t="s">
        <v>391</v>
      </c>
      <c r="B8" s="23" t="s">
        <v>392</v>
      </c>
      <c r="C8" s="23" t="s">
        <v>57</v>
      </c>
      <c r="D8" s="21">
        <v>300</v>
      </c>
      <c r="E8" s="20"/>
      <c r="F8" s="20">
        <f t="shared" si="0"/>
        <v>0</v>
      </c>
      <c r="G8" s="20"/>
      <c r="H8" s="20">
        <f t="shared" si="1"/>
        <v>0</v>
      </c>
      <c r="I8" s="20"/>
      <c r="J8" s="20">
        <f t="shared" si="2"/>
        <v>0</v>
      </c>
      <c r="K8" s="20">
        <f t="shared" si="3"/>
        <v>0</v>
      </c>
      <c r="L8" s="20">
        <f t="shared" si="3"/>
        <v>0</v>
      </c>
      <c r="M8" s="23"/>
      <c r="N8" s="1" t="s">
        <v>393</v>
      </c>
      <c r="O8" s="1" t="s">
        <v>50</v>
      </c>
      <c r="P8" s="1" t="s">
        <v>50</v>
      </c>
      <c r="Q8" s="1" t="s">
        <v>54</v>
      </c>
      <c r="R8" s="1" t="s">
        <v>59</v>
      </c>
      <c r="S8" s="1" t="s">
        <v>60</v>
      </c>
      <c r="T8" s="1" t="s">
        <v>60</v>
      </c>
      <c r="AR8" s="1" t="s">
        <v>50</v>
      </c>
      <c r="AS8" s="1" t="s">
        <v>50</v>
      </c>
      <c r="AU8" s="1" t="s">
        <v>394</v>
      </c>
      <c r="AV8">
        <v>277</v>
      </c>
    </row>
    <row r="9" spans="1:48" ht="30" customHeight="1" x14ac:dyDescent="0.3">
      <c r="A9" s="23" t="s">
        <v>395</v>
      </c>
      <c r="B9" s="23" t="s">
        <v>396</v>
      </c>
      <c r="C9" s="23" t="s">
        <v>73</v>
      </c>
      <c r="D9" s="21">
        <v>388</v>
      </c>
      <c r="E9" s="20"/>
      <c r="F9" s="20">
        <f t="shared" si="0"/>
        <v>0</v>
      </c>
      <c r="G9" s="20"/>
      <c r="H9" s="20">
        <f t="shared" si="1"/>
        <v>0</v>
      </c>
      <c r="I9" s="20"/>
      <c r="J9" s="20">
        <f t="shared" si="2"/>
        <v>0</v>
      </c>
      <c r="K9" s="20">
        <f t="shared" si="3"/>
        <v>0</v>
      </c>
      <c r="L9" s="20">
        <f t="shared" si="3"/>
        <v>0</v>
      </c>
      <c r="M9" s="23"/>
      <c r="N9" s="1" t="s">
        <v>397</v>
      </c>
      <c r="O9" s="1" t="s">
        <v>50</v>
      </c>
      <c r="P9" s="1" t="s">
        <v>50</v>
      </c>
      <c r="Q9" s="1" t="s">
        <v>54</v>
      </c>
      <c r="R9" s="1" t="s">
        <v>60</v>
      </c>
      <c r="S9" s="1" t="s">
        <v>60</v>
      </c>
      <c r="T9" s="1" t="s">
        <v>59</v>
      </c>
      <c r="AR9" s="1" t="s">
        <v>50</v>
      </c>
      <c r="AS9" s="1" t="s">
        <v>50</v>
      </c>
      <c r="AU9" s="1" t="s">
        <v>398</v>
      </c>
      <c r="AV9">
        <v>278</v>
      </c>
    </row>
    <row r="10" spans="1:48" ht="30" customHeight="1" x14ac:dyDescent="0.3">
      <c r="A10" s="23" t="s">
        <v>399</v>
      </c>
      <c r="B10" s="23" t="s">
        <v>400</v>
      </c>
      <c r="C10" s="23" t="s">
        <v>57</v>
      </c>
      <c r="D10" s="21">
        <v>4640</v>
      </c>
      <c r="E10" s="20"/>
      <c r="F10" s="20">
        <f t="shared" si="0"/>
        <v>0</v>
      </c>
      <c r="G10" s="20"/>
      <c r="H10" s="20">
        <f t="shared" si="1"/>
        <v>0</v>
      </c>
      <c r="I10" s="20"/>
      <c r="J10" s="20">
        <f t="shared" si="2"/>
        <v>0</v>
      </c>
      <c r="K10" s="20">
        <f t="shared" si="3"/>
        <v>0</v>
      </c>
      <c r="L10" s="20">
        <f t="shared" si="3"/>
        <v>0</v>
      </c>
      <c r="M10" s="23"/>
      <c r="N10" s="1" t="s">
        <v>401</v>
      </c>
      <c r="O10" s="1" t="s">
        <v>50</v>
      </c>
      <c r="P10" s="1" t="s">
        <v>50</v>
      </c>
      <c r="Q10" s="1" t="s">
        <v>54</v>
      </c>
      <c r="R10" s="1" t="s">
        <v>59</v>
      </c>
      <c r="S10" s="1" t="s">
        <v>60</v>
      </c>
      <c r="T10" s="1" t="s">
        <v>60</v>
      </c>
      <c r="AR10" s="1" t="s">
        <v>50</v>
      </c>
      <c r="AS10" s="1" t="s">
        <v>50</v>
      </c>
      <c r="AU10" s="1" t="s">
        <v>402</v>
      </c>
      <c r="AV10">
        <v>283</v>
      </c>
    </row>
    <row r="11" spans="1:48" ht="30" customHeight="1" x14ac:dyDescent="0.3">
      <c r="A11" s="23" t="s">
        <v>403</v>
      </c>
      <c r="B11" s="23" t="s">
        <v>404</v>
      </c>
      <c r="C11" s="23" t="s">
        <v>57</v>
      </c>
      <c r="D11" s="21">
        <v>616</v>
      </c>
      <c r="E11" s="20"/>
      <c r="F11" s="20">
        <f t="shared" si="0"/>
        <v>0</v>
      </c>
      <c r="G11" s="20"/>
      <c r="H11" s="20">
        <f t="shared" si="1"/>
        <v>0</v>
      </c>
      <c r="I11" s="20"/>
      <c r="J11" s="20">
        <f t="shared" si="2"/>
        <v>0</v>
      </c>
      <c r="K11" s="20">
        <f t="shared" si="3"/>
        <v>0</v>
      </c>
      <c r="L11" s="20">
        <f t="shared" si="3"/>
        <v>0</v>
      </c>
      <c r="M11" s="23"/>
      <c r="N11" s="1" t="s">
        <v>405</v>
      </c>
      <c r="O11" s="1" t="s">
        <v>50</v>
      </c>
      <c r="P11" s="1" t="s">
        <v>50</v>
      </c>
      <c r="Q11" s="1" t="s">
        <v>54</v>
      </c>
      <c r="R11" s="1" t="s">
        <v>59</v>
      </c>
      <c r="S11" s="1" t="s">
        <v>60</v>
      </c>
      <c r="T11" s="1" t="s">
        <v>60</v>
      </c>
      <c r="AR11" s="1" t="s">
        <v>50</v>
      </c>
      <c r="AS11" s="1" t="s">
        <v>50</v>
      </c>
      <c r="AU11" s="1" t="s">
        <v>406</v>
      </c>
      <c r="AV11">
        <v>308</v>
      </c>
    </row>
    <row r="12" spans="1:48" ht="30" customHeight="1" x14ac:dyDescent="0.3">
      <c r="A12" s="23" t="s">
        <v>407</v>
      </c>
      <c r="B12" s="23" t="s">
        <v>408</v>
      </c>
      <c r="C12" s="23" t="s">
        <v>73</v>
      </c>
      <c r="D12" s="21">
        <v>163</v>
      </c>
      <c r="E12" s="20"/>
      <c r="F12" s="20">
        <f t="shared" si="0"/>
        <v>0</v>
      </c>
      <c r="G12" s="20"/>
      <c r="H12" s="20">
        <f t="shared" si="1"/>
        <v>0</v>
      </c>
      <c r="I12" s="20"/>
      <c r="J12" s="20">
        <f t="shared" si="2"/>
        <v>0</v>
      </c>
      <c r="K12" s="20">
        <f t="shared" si="3"/>
        <v>0</v>
      </c>
      <c r="L12" s="20">
        <f t="shared" si="3"/>
        <v>0</v>
      </c>
      <c r="M12" s="23"/>
      <c r="N12" s="1" t="s">
        <v>409</v>
      </c>
      <c r="O12" s="1" t="s">
        <v>50</v>
      </c>
      <c r="P12" s="1" t="s">
        <v>50</v>
      </c>
      <c r="Q12" s="1" t="s">
        <v>54</v>
      </c>
      <c r="R12" s="1" t="s">
        <v>59</v>
      </c>
      <c r="S12" s="1" t="s">
        <v>60</v>
      </c>
      <c r="T12" s="1" t="s">
        <v>60</v>
      </c>
      <c r="AR12" s="1" t="s">
        <v>50</v>
      </c>
      <c r="AS12" s="1" t="s">
        <v>50</v>
      </c>
      <c r="AU12" s="1" t="s">
        <v>410</v>
      </c>
      <c r="AV12">
        <v>285</v>
      </c>
    </row>
    <row r="13" spans="1:48" ht="30" customHeight="1" x14ac:dyDescent="0.3">
      <c r="A13" s="23" t="s">
        <v>407</v>
      </c>
      <c r="B13" s="23" t="s">
        <v>411</v>
      </c>
      <c r="C13" s="23" t="s">
        <v>73</v>
      </c>
      <c r="D13" s="21">
        <v>37</v>
      </c>
      <c r="E13" s="20"/>
      <c r="F13" s="20">
        <f t="shared" si="0"/>
        <v>0</v>
      </c>
      <c r="G13" s="20"/>
      <c r="H13" s="20">
        <f t="shared" si="1"/>
        <v>0</v>
      </c>
      <c r="I13" s="20"/>
      <c r="J13" s="20">
        <f t="shared" si="2"/>
        <v>0</v>
      </c>
      <c r="K13" s="20">
        <f t="shared" si="3"/>
        <v>0</v>
      </c>
      <c r="L13" s="20">
        <f t="shared" si="3"/>
        <v>0</v>
      </c>
      <c r="M13" s="23"/>
      <c r="N13" s="1" t="s">
        <v>412</v>
      </c>
      <c r="O13" s="1" t="s">
        <v>50</v>
      </c>
      <c r="P13" s="1" t="s">
        <v>50</v>
      </c>
      <c r="Q13" s="1" t="s">
        <v>54</v>
      </c>
      <c r="R13" s="1" t="s">
        <v>59</v>
      </c>
      <c r="S13" s="1" t="s">
        <v>60</v>
      </c>
      <c r="T13" s="1" t="s">
        <v>60</v>
      </c>
      <c r="AR13" s="1" t="s">
        <v>50</v>
      </c>
      <c r="AS13" s="1" t="s">
        <v>50</v>
      </c>
      <c r="AU13" s="1" t="s">
        <v>413</v>
      </c>
      <c r="AV13">
        <v>286</v>
      </c>
    </row>
    <row r="14" spans="1:48" ht="30" customHeight="1" x14ac:dyDescent="0.3">
      <c r="A14" s="23" t="s">
        <v>414</v>
      </c>
      <c r="B14" s="23" t="s">
        <v>415</v>
      </c>
      <c r="C14" s="23" t="s">
        <v>73</v>
      </c>
      <c r="D14" s="21">
        <v>163</v>
      </c>
      <c r="E14" s="20"/>
      <c r="F14" s="20">
        <f t="shared" si="0"/>
        <v>0</v>
      </c>
      <c r="G14" s="20"/>
      <c r="H14" s="20">
        <f t="shared" si="1"/>
        <v>0</v>
      </c>
      <c r="I14" s="20"/>
      <c r="J14" s="20">
        <f t="shared" si="2"/>
        <v>0</v>
      </c>
      <c r="K14" s="20">
        <f t="shared" si="3"/>
        <v>0</v>
      </c>
      <c r="L14" s="20">
        <f t="shared" si="3"/>
        <v>0</v>
      </c>
      <c r="M14" s="23"/>
      <c r="N14" s="1" t="s">
        <v>416</v>
      </c>
      <c r="O14" s="1" t="s">
        <v>50</v>
      </c>
      <c r="P14" s="1" t="s">
        <v>50</v>
      </c>
      <c r="Q14" s="1" t="s">
        <v>54</v>
      </c>
      <c r="R14" s="1" t="s">
        <v>60</v>
      </c>
      <c r="S14" s="1" t="s">
        <v>60</v>
      </c>
      <c r="T14" s="1" t="s">
        <v>59</v>
      </c>
      <c r="AR14" s="1" t="s">
        <v>50</v>
      </c>
      <c r="AS14" s="1" t="s">
        <v>50</v>
      </c>
      <c r="AU14" s="1" t="s">
        <v>417</v>
      </c>
      <c r="AV14">
        <v>287</v>
      </c>
    </row>
    <row r="15" spans="1:48" ht="30" customHeight="1" x14ac:dyDescent="0.3">
      <c r="A15" s="23" t="s">
        <v>414</v>
      </c>
      <c r="B15" s="23" t="s">
        <v>418</v>
      </c>
      <c r="C15" s="23" t="s">
        <v>73</v>
      </c>
      <c r="D15" s="21">
        <v>37</v>
      </c>
      <c r="E15" s="20"/>
      <c r="F15" s="20">
        <f t="shared" si="0"/>
        <v>0</v>
      </c>
      <c r="G15" s="20"/>
      <c r="H15" s="20">
        <f t="shared" si="1"/>
        <v>0</v>
      </c>
      <c r="I15" s="20"/>
      <c r="J15" s="20">
        <f t="shared" si="2"/>
        <v>0</v>
      </c>
      <c r="K15" s="20">
        <f t="shared" si="3"/>
        <v>0</v>
      </c>
      <c r="L15" s="20">
        <f t="shared" si="3"/>
        <v>0</v>
      </c>
      <c r="M15" s="23"/>
      <c r="N15" s="1" t="s">
        <v>419</v>
      </c>
      <c r="O15" s="1" t="s">
        <v>50</v>
      </c>
      <c r="P15" s="1" t="s">
        <v>50</v>
      </c>
      <c r="Q15" s="1" t="s">
        <v>54</v>
      </c>
      <c r="R15" s="1" t="s">
        <v>60</v>
      </c>
      <c r="S15" s="1" t="s">
        <v>60</v>
      </c>
      <c r="T15" s="1" t="s">
        <v>59</v>
      </c>
      <c r="AR15" s="1" t="s">
        <v>50</v>
      </c>
      <c r="AS15" s="1" t="s">
        <v>50</v>
      </c>
      <c r="AU15" s="1" t="s">
        <v>420</v>
      </c>
      <c r="AV15">
        <v>288</v>
      </c>
    </row>
    <row r="16" spans="1:48" ht="30" customHeight="1" x14ac:dyDescent="0.3">
      <c r="A16" s="23" t="s">
        <v>421</v>
      </c>
      <c r="B16" s="23" t="s">
        <v>422</v>
      </c>
      <c r="C16" s="23" t="s">
        <v>73</v>
      </c>
      <c r="D16" s="21">
        <v>8</v>
      </c>
      <c r="E16" s="20"/>
      <c r="F16" s="20">
        <f t="shared" si="0"/>
        <v>0</v>
      </c>
      <c r="G16" s="20"/>
      <c r="H16" s="20">
        <f t="shared" si="1"/>
        <v>0</v>
      </c>
      <c r="I16" s="20"/>
      <c r="J16" s="20">
        <f t="shared" si="2"/>
        <v>0</v>
      </c>
      <c r="K16" s="20">
        <f t="shared" si="3"/>
        <v>0</v>
      </c>
      <c r="L16" s="20">
        <f t="shared" si="3"/>
        <v>0</v>
      </c>
      <c r="M16" s="23"/>
      <c r="N16" s="1" t="s">
        <v>423</v>
      </c>
      <c r="O16" s="1" t="s">
        <v>50</v>
      </c>
      <c r="P16" s="1" t="s">
        <v>50</v>
      </c>
      <c r="Q16" s="1" t="s">
        <v>54</v>
      </c>
      <c r="R16" s="1" t="s">
        <v>59</v>
      </c>
      <c r="S16" s="1" t="s">
        <v>60</v>
      </c>
      <c r="T16" s="1" t="s">
        <v>60</v>
      </c>
      <c r="AR16" s="1" t="s">
        <v>50</v>
      </c>
      <c r="AS16" s="1" t="s">
        <v>50</v>
      </c>
      <c r="AU16" s="1" t="s">
        <v>424</v>
      </c>
      <c r="AV16">
        <v>289</v>
      </c>
    </row>
    <row r="17" spans="1:48" ht="30" customHeight="1" x14ac:dyDescent="0.3">
      <c r="A17" s="23" t="s">
        <v>425</v>
      </c>
      <c r="B17" s="23" t="s">
        <v>426</v>
      </c>
      <c r="C17" s="23" t="s">
        <v>73</v>
      </c>
      <c r="D17" s="21">
        <v>163</v>
      </c>
      <c r="E17" s="20"/>
      <c r="F17" s="20">
        <f t="shared" si="0"/>
        <v>0</v>
      </c>
      <c r="G17" s="20"/>
      <c r="H17" s="20">
        <f t="shared" si="1"/>
        <v>0</v>
      </c>
      <c r="I17" s="20"/>
      <c r="J17" s="20">
        <f t="shared" si="2"/>
        <v>0</v>
      </c>
      <c r="K17" s="20">
        <f t="shared" si="3"/>
        <v>0</v>
      </c>
      <c r="L17" s="20">
        <f t="shared" si="3"/>
        <v>0</v>
      </c>
      <c r="M17" s="23"/>
      <c r="N17" s="1" t="s">
        <v>427</v>
      </c>
      <c r="O17" s="1" t="s">
        <v>50</v>
      </c>
      <c r="P17" s="1" t="s">
        <v>50</v>
      </c>
      <c r="Q17" s="1" t="s">
        <v>54</v>
      </c>
      <c r="R17" s="1" t="s">
        <v>59</v>
      </c>
      <c r="S17" s="1" t="s">
        <v>60</v>
      </c>
      <c r="T17" s="1" t="s">
        <v>60</v>
      </c>
      <c r="AR17" s="1" t="s">
        <v>50</v>
      </c>
      <c r="AS17" s="1" t="s">
        <v>50</v>
      </c>
      <c r="AU17" s="1" t="s">
        <v>428</v>
      </c>
      <c r="AV17">
        <v>290</v>
      </c>
    </row>
    <row r="18" spans="1:48" ht="30" customHeight="1" x14ac:dyDescent="0.3">
      <c r="A18" s="23" t="s">
        <v>425</v>
      </c>
      <c r="B18" s="23" t="s">
        <v>429</v>
      </c>
      <c r="C18" s="23" t="s">
        <v>73</v>
      </c>
      <c r="D18" s="21">
        <v>23</v>
      </c>
      <c r="E18" s="20"/>
      <c r="F18" s="20">
        <f t="shared" si="0"/>
        <v>0</v>
      </c>
      <c r="G18" s="20"/>
      <c r="H18" s="20">
        <f t="shared" si="1"/>
        <v>0</v>
      </c>
      <c r="I18" s="20"/>
      <c r="J18" s="20">
        <f t="shared" si="2"/>
        <v>0</v>
      </c>
      <c r="K18" s="20">
        <f t="shared" si="3"/>
        <v>0</v>
      </c>
      <c r="L18" s="20">
        <f t="shared" si="3"/>
        <v>0</v>
      </c>
      <c r="M18" s="23"/>
      <c r="N18" s="1" t="s">
        <v>430</v>
      </c>
      <c r="O18" s="1" t="s">
        <v>50</v>
      </c>
      <c r="P18" s="1" t="s">
        <v>50</v>
      </c>
      <c r="Q18" s="1" t="s">
        <v>54</v>
      </c>
      <c r="R18" s="1" t="s">
        <v>59</v>
      </c>
      <c r="S18" s="1" t="s">
        <v>60</v>
      </c>
      <c r="T18" s="1" t="s">
        <v>60</v>
      </c>
      <c r="AR18" s="1" t="s">
        <v>50</v>
      </c>
      <c r="AS18" s="1" t="s">
        <v>50</v>
      </c>
      <c r="AU18" s="1" t="s">
        <v>431</v>
      </c>
      <c r="AV18">
        <v>292</v>
      </c>
    </row>
    <row r="19" spans="1:48" ht="30" customHeight="1" x14ac:dyDescent="0.3">
      <c r="A19" s="23" t="s">
        <v>432</v>
      </c>
      <c r="B19" s="23" t="s">
        <v>432</v>
      </c>
      <c r="C19" s="23" t="s">
        <v>73</v>
      </c>
      <c r="D19" s="21">
        <v>3</v>
      </c>
      <c r="E19" s="20"/>
      <c r="F19" s="20">
        <f t="shared" si="0"/>
        <v>0</v>
      </c>
      <c r="G19" s="20"/>
      <c r="H19" s="20">
        <f t="shared" si="1"/>
        <v>0</v>
      </c>
      <c r="I19" s="20"/>
      <c r="J19" s="20">
        <f t="shared" si="2"/>
        <v>0</v>
      </c>
      <c r="K19" s="20">
        <f t="shared" si="3"/>
        <v>0</v>
      </c>
      <c r="L19" s="20">
        <f t="shared" si="3"/>
        <v>0</v>
      </c>
      <c r="M19" s="23"/>
      <c r="N19" s="1" t="s">
        <v>433</v>
      </c>
      <c r="O19" s="1" t="s">
        <v>50</v>
      </c>
      <c r="P19" s="1" t="s">
        <v>50</v>
      </c>
      <c r="Q19" s="1" t="s">
        <v>54</v>
      </c>
      <c r="R19" s="1" t="s">
        <v>59</v>
      </c>
      <c r="S19" s="1" t="s">
        <v>60</v>
      </c>
      <c r="T19" s="1" t="s">
        <v>60</v>
      </c>
      <c r="AR19" s="1" t="s">
        <v>50</v>
      </c>
      <c r="AS19" s="1" t="s">
        <v>50</v>
      </c>
      <c r="AU19" s="1" t="s">
        <v>434</v>
      </c>
      <c r="AV19">
        <v>309</v>
      </c>
    </row>
    <row r="20" spans="1:48" ht="30" customHeight="1" x14ac:dyDescent="0.3">
      <c r="A20" s="23" t="s">
        <v>435</v>
      </c>
      <c r="B20" s="23" t="s">
        <v>436</v>
      </c>
      <c r="C20" s="23" t="s">
        <v>148</v>
      </c>
      <c r="D20" s="21">
        <v>52</v>
      </c>
      <c r="E20" s="20"/>
      <c r="F20" s="20">
        <f t="shared" si="0"/>
        <v>0</v>
      </c>
      <c r="G20" s="20"/>
      <c r="H20" s="20">
        <f t="shared" si="1"/>
        <v>0</v>
      </c>
      <c r="I20" s="20"/>
      <c r="J20" s="20">
        <f t="shared" si="2"/>
        <v>0</v>
      </c>
      <c r="K20" s="20">
        <f t="shared" si="3"/>
        <v>0</v>
      </c>
      <c r="L20" s="20">
        <f t="shared" si="3"/>
        <v>0</v>
      </c>
      <c r="M20" s="23"/>
      <c r="N20" s="1" t="s">
        <v>437</v>
      </c>
      <c r="O20" s="1" t="s">
        <v>50</v>
      </c>
      <c r="P20" s="1" t="s">
        <v>50</v>
      </c>
      <c r="Q20" s="1" t="s">
        <v>54</v>
      </c>
      <c r="R20" s="1" t="s">
        <v>59</v>
      </c>
      <c r="S20" s="1" t="s">
        <v>60</v>
      </c>
      <c r="T20" s="1" t="s">
        <v>60</v>
      </c>
      <c r="AR20" s="1" t="s">
        <v>50</v>
      </c>
      <c r="AS20" s="1" t="s">
        <v>50</v>
      </c>
      <c r="AU20" s="1" t="s">
        <v>438</v>
      </c>
      <c r="AV20">
        <v>298</v>
      </c>
    </row>
    <row r="21" spans="1:48" ht="30" customHeight="1" x14ac:dyDescent="0.3">
      <c r="A21" s="23" t="s">
        <v>435</v>
      </c>
      <c r="B21" s="23" t="s">
        <v>439</v>
      </c>
      <c r="C21" s="23" t="s">
        <v>148</v>
      </c>
      <c r="D21" s="21">
        <v>63</v>
      </c>
      <c r="E21" s="20"/>
      <c r="F21" s="20">
        <f t="shared" si="0"/>
        <v>0</v>
      </c>
      <c r="G21" s="20"/>
      <c r="H21" s="20">
        <f t="shared" si="1"/>
        <v>0</v>
      </c>
      <c r="I21" s="20"/>
      <c r="J21" s="20">
        <f t="shared" si="2"/>
        <v>0</v>
      </c>
      <c r="K21" s="20">
        <f t="shared" si="3"/>
        <v>0</v>
      </c>
      <c r="L21" s="20">
        <f t="shared" si="3"/>
        <v>0</v>
      </c>
      <c r="M21" s="23"/>
      <c r="N21" s="1" t="s">
        <v>440</v>
      </c>
      <c r="O21" s="1" t="s">
        <v>50</v>
      </c>
      <c r="P21" s="1" t="s">
        <v>50</v>
      </c>
      <c r="Q21" s="1" t="s">
        <v>54</v>
      </c>
      <c r="R21" s="1" t="s">
        <v>59</v>
      </c>
      <c r="S21" s="1" t="s">
        <v>60</v>
      </c>
      <c r="T21" s="1" t="s">
        <v>60</v>
      </c>
      <c r="AR21" s="1" t="s">
        <v>50</v>
      </c>
      <c r="AS21" s="1" t="s">
        <v>50</v>
      </c>
      <c r="AU21" s="1" t="s">
        <v>441</v>
      </c>
      <c r="AV21">
        <v>299</v>
      </c>
    </row>
    <row r="22" spans="1:48" ht="30" customHeight="1" x14ac:dyDescent="0.3">
      <c r="A22" s="23" t="s">
        <v>442</v>
      </c>
      <c r="B22" s="23" t="s">
        <v>443</v>
      </c>
      <c r="C22" s="23" t="s">
        <v>148</v>
      </c>
      <c r="D22" s="21">
        <v>43</v>
      </c>
      <c r="E22" s="20"/>
      <c r="F22" s="20">
        <f t="shared" si="0"/>
        <v>0</v>
      </c>
      <c r="G22" s="20"/>
      <c r="H22" s="20">
        <f t="shared" si="1"/>
        <v>0</v>
      </c>
      <c r="I22" s="20"/>
      <c r="J22" s="20">
        <f t="shared" si="2"/>
        <v>0</v>
      </c>
      <c r="K22" s="20">
        <f t="shared" si="3"/>
        <v>0</v>
      </c>
      <c r="L22" s="20">
        <f t="shared" si="3"/>
        <v>0</v>
      </c>
      <c r="M22" s="23"/>
      <c r="N22" s="1" t="s">
        <v>444</v>
      </c>
      <c r="O22" s="1" t="s">
        <v>50</v>
      </c>
      <c r="P22" s="1" t="s">
        <v>50</v>
      </c>
      <c r="Q22" s="1" t="s">
        <v>54</v>
      </c>
      <c r="R22" s="1" t="s">
        <v>59</v>
      </c>
      <c r="S22" s="1" t="s">
        <v>60</v>
      </c>
      <c r="T22" s="1" t="s">
        <v>60</v>
      </c>
      <c r="AR22" s="1" t="s">
        <v>50</v>
      </c>
      <c r="AS22" s="1" t="s">
        <v>50</v>
      </c>
      <c r="AU22" s="1" t="s">
        <v>445</v>
      </c>
      <c r="AV22">
        <v>300</v>
      </c>
    </row>
    <row r="23" spans="1:48" ht="30" customHeight="1" x14ac:dyDescent="0.3">
      <c r="A23" s="23" t="s">
        <v>446</v>
      </c>
      <c r="B23" s="23" t="s">
        <v>447</v>
      </c>
      <c r="C23" s="23" t="s">
        <v>73</v>
      </c>
      <c r="D23" s="21">
        <v>3</v>
      </c>
      <c r="E23" s="20"/>
      <c r="F23" s="20">
        <f t="shared" si="0"/>
        <v>0</v>
      </c>
      <c r="G23" s="20"/>
      <c r="H23" s="20">
        <f t="shared" si="1"/>
        <v>0</v>
      </c>
      <c r="I23" s="20"/>
      <c r="J23" s="20">
        <f t="shared" si="2"/>
        <v>0</v>
      </c>
      <c r="K23" s="20">
        <f t="shared" si="3"/>
        <v>0</v>
      </c>
      <c r="L23" s="20">
        <f t="shared" si="3"/>
        <v>0</v>
      </c>
      <c r="M23" s="23"/>
      <c r="N23" s="1" t="s">
        <v>448</v>
      </c>
      <c r="O23" s="1" t="s">
        <v>50</v>
      </c>
      <c r="P23" s="1" t="s">
        <v>50</v>
      </c>
      <c r="Q23" s="1" t="s">
        <v>54</v>
      </c>
      <c r="R23" s="1" t="s">
        <v>59</v>
      </c>
      <c r="S23" s="1" t="s">
        <v>60</v>
      </c>
      <c r="T23" s="1" t="s">
        <v>60</v>
      </c>
      <c r="AR23" s="1" t="s">
        <v>50</v>
      </c>
      <c r="AS23" s="1" t="s">
        <v>50</v>
      </c>
      <c r="AU23" s="1" t="s">
        <v>449</v>
      </c>
      <c r="AV23">
        <v>302</v>
      </c>
    </row>
    <row r="24" spans="1:48" ht="30" customHeight="1" x14ac:dyDescent="0.3">
      <c r="A24" s="23" t="s">
        <v>450</v>
      </c>
      <c r="B24" s="23" t="s">
        <v>451</v>
      </c>
      <c r="C24" s="23" t="s">
        <v>452</v>
      </c>
      <c r="D24" s="21">
        <v>65</v>
      </c>
      <c r="E24" s="20"/>
      <c r="F24" s="20">
        <f t="shared" si="0"/>
        <v>0</v>
      </c>
      <c r="G24" s="20"/>
      <c r="H24" s="20">
        <f t="shared" si="1"/>
        <v>0</v>
      </c>
      <c r="I24" s="20"/>
      <c r="J24" s="20">
        <f t="shared" si="2"/>
        <v>0</v>
      </c>
      <c r="K24" s="20">
        <f t="shared" si="3"/>
        <v>0</v>
      </c>
      <c r="L24" s="20">
        <f t="shared" si="3"/>
        <v>0</v>
      </c>
      <c r="M24" s="23"/>
      <c r="N24" s="1" t="s">
        <v>453</v>
      </c>
      <c r="O24" s="1" t="s">
        <v>50</v>
      </c>
      <c r="P24" s="1" t="s">
        <v>50</v>
      </c>
      <c r="Q24" s="1" t="s">
        <v>54</v>
      </c>
      <c r="R24" s="1" t="s">
        <v>59</v>
      </c>
      <c r="S24" s="1" t="s">
        <v>60</v>
      </c>
      <c r="T24" s="1" t="s">
        <v>60</v>
      </c>
      <c r="AR24" s="1" t="s">
        <v>50</v>
      </c>
      <c r="AS24" s="1" t="s">
        <v>50</v>
      </c>
      <c r="AU24" s="1" t="s">
        <v>454</v>
      </c>
      <c r="AV24">
        <v>301</v>
      </c>
    </row>
    <row r="25" spans="1:48" ht="30" customHeight="1" x14ac:dyDescent="0.3">
      <c r="A25" s="23" t="s">
        <v>455</v>
      </c>
      <c r="B25" s="23" t="s">
        <v>50</v>
      </c>
      <c r="C25" s="23" t="s">
        <v>57</v>
      </c>
      <c r="D25" s="21">
        <v>20</v>
      </c>
      <c r="E25" s="20"/>
      <c r="F25" s="20">
        <f t="shared" si="0"/>
        <v>0</v>
      </c>
      <c r="G25" s="20"/>
      <c r="H25" s="20">
        <f t="shared" si="1"/>
        <v>0</v>
      </c>
      <c r="I25" s="20"/>
      <c r="J25" s="20">
        <f t="shared" si="2"/>
        <v>0</v>
      </c>
      <c r="K25" s="20">
        <f t="shared" si="3"/>
        <v>0</v>
      </c>
      <c r="L25" s="20">
        <f t="shared" si="3"/>
        <v>0</v>
      </c>
      <c r="M25" s="23"/>
      <c r="N25" s="1" t="s">
        <v>456</v>
      </c>
      <c r="O25" s="1" t="s">
        <v>50</v>
      </c>
      <c r="P25" s="1" t="s">
        <v>50</v>
      </c>
      <c r="Q25" s="1" t="s">
        <v>54</v>
      </c>
      <c r="R25" s="1" t="s">
        <v>59</v>
      </c>
      <c r="S25" s="1" t="s">
        <v>60</v>
      </c>
      <c r="T25" s="1" t="s">
        <v>60</v>
      </c>
      <c r="AR25" s="1" t="s">
        <v>50</v>
      </c>
      <c r="AS25" s="1" t="s">
        <v>50</v>
      </c>
      <c r="AU25" s="1" t="s">
        <v>457</v>
      </c>
      <c r="AV25">
        <v>303</v>
      </c>
    </row>
    <row r="26" spans="1:48" ht="30" customHeight="1" x14ac:dyDescent="0.3">
      <c r="A26" s="23" t="s">
        <v>458</v>
      </c>
      <c r="B26" s="23" t="s">
        <v>459</v>
      </c>
      <c r="C26" s="23" t="s">
        <v>460</v>
      </c>
      <c r="D26" s="21">
        <v>1</v>
      </c>
      <c r="E26" s="20"/>
      <c r="F26" s="20">
        <f t="shared" si="0"/>
        <v>0</v>
      </c>
      <c r="G26" s="20"/>
      <c r="H26" s="20">
        <f t="shared" si="1"/>
        <v>0</v>
      </c>
      <c r="I26" s="20"/>
      <c r="J26" s="20">
        <f t="shared" si="2"/>
        <v>0</v>
      </c>
      <c r="K26" s="20">
        <f t="shared" si="3"/>
        <v>0</v>
      </c>
      <c r="L26" s="20">
        <f t="shared" si="3"/>
        <v>0</v>
      </c>
      <c r="M26" s="23"/>
      <c r="N26" s="1" t="s">
        <v>461</v>
      </c>
      <c r="O26" s="1" t="s">
        <v>50</v>
      </c>
      <c r="P26" s="1" t="s">
        <v>50</v>
      </c>
      <c r="Q26" s="1" t="s">
        <v>54</v>
      </c>
      <c r="R26" s="1" t="s">
        <v>59</v>
      </c>
      <c r="S26" s="1" t="s">
        <v>60</v>
      </c>
      <c r="T26" s="1" t="s">
        <v>60</v>
      </c>
      <c r="AR26" s="1" t="s">
        <v>50</v>
      </c>
      <c r="AS26" s="1" t="s">
        <v>50</v>
      </c>
      <c r="AU26" s="1" t="s">
        <v>462</v>
      </c>
      <c r="AV26">
        <v>307</v>
      </c>
    </row>
    <row r="27" spans="1:48" ht="30" customHeight="1" x14ac:dyDescent="0.3">
      <c r="A27" s="23" t="s">
        <v>458</v>
      </c>
      <c r="B27" s="23" t="s">
        <v>464</v>
      </c>
      <c r="C27" s="23" t="s">
        <v>460</v>
      </c>
      <c r="D27" s="21">
        <v>1</v>
      </c>
      <c r="E27" s="20"/>
      <c r="F27" s="20">
        <f t="shared" si="0"/>
        <v>0</v>
      </c>
      <c r="G27" s="20"/>
      <c r="H27" s="20">
        <f t="shared" si="1"/>
        <v>0</v>
      </c>
      <c r="I27" s="20"/>
      <c r="J27" s="20">
        <f t="shared" si="2"/>
        <v>0</v>
      </c>
      <c r="K27" s="20">
        <f t="shared" si="3"/>
        <v>0</v>
      </c>
      <c r="L27" s="20">
        <f t="shared" si="3"/>
        <v>0</v>
      </c>
      <c r="M27" s="23"/>
      <c r="N27" s="1" t="s">
        <v>465</v>
      </c>
      <c r="O27" s="1" t="s">
        <v>50</v>
      </c>
      <c r="P27" s="1" t="s">
        <v>50</v>
      </c>
      <c r="Q27" s="1" t="s">
        <v>54</v>
      </c>
      <c r="R27" s="1" t="s">
        <v>59</v>
      </c>
      <c r="S27" s="1" t="s">
        <v>60</v>
      </c>
      <c r="T27" s="1" t="s">
        <v>60</v>
      </c>
      <c r="AR27" s="1" t="s">
        <v>50</v>
      </c>
      <c r="AS27" s="1" t="s">
        <v>50</v>
      </c>
      <c r="AU27" s="1" t="s">
        <v>466</v>
      </c>
      <c r="AV27">
        <v>306</v>
      </c>
    </row>
    <row r="28" spans="1:48" ht="30" customHeight="1" x14ac:dyDescent="0.3">
      <c r="A28" s="23" t="s">
        <v>467</v>
      </c>
      <c r="B28" s="23" t="s">
        <v>50</v>
      </c>
      <c r="C28" s="23" t="s">
        <v>73</v>
      </c>
      <c r="D28" s="21">
        <v>2</v>
      </c>
      <c r="E28" s="20"/>
      <c r="F28" s="20">
        <f t="shared" si="0"/>
        <v>0</v>
      </c>
      <c r="G28" s="20"/>
      <c r="H28" s="20">
        <f t="shared" si="1"/>
        <v>0</v>
      </c>
      <c r="I28" s="20"/>
      <c r="J28" s="20">
        <f t="shared" si="2"/>
        <v>0</v>
      </c>
      <c r="K28" s="20">
        <f t="shared" si="3"/>
        <v>0</v>
      </c>
      <c r="L28" s="20">
        <f t="shared" si="3"/>
        <v>0</v>
      </c>
      <c r="M28" s="23"/>
      <c r="N28" s="1" t="s">
        <v>468</v>
      </c>
      <c r="O28" s="1" t="s">
        <v>50</v>
      </c>
      <c r="P28" s="1" t="s">
        <v>50</v>
      </c>
      <c r="Q28" s="1" t="s">
        <v>54</v>
      </c>
      <c r="R28" s="1" t="s">
        <v>59</v>
      </c>
      <c r="S28" s="1" t="s">
        <v>60</v>
      </c>
      <c r="T28" s="1" t="s">
        <v>60</v>
      </c>
      <c r="AR28" s="1" t="s">
        <v>50</v>
      </c>
      <c r="AS28" s="1" t="s">
        <v>50</v>
      </c>
      <c r="AU28" s="1" t="s">
        <v>469</v>
      </c>
      <c r="AV28">
        <v>327</v>
      </c>
    </row>
    <row r="29" spans="1:48" ht="30" customHeight="1" x14ac:dyDescent="0.3">
      <c r="A29" s="23" t="s">
        <v>470</v>
      </c>
      <c r="B29" s="23" t="s">
        <v>50</v>
      </c>
      <c r="C29" s="23" t="s">
        <v>73</v>
      </c>
      <c r="D29" s="21">
        <v>1</v>
      </c>
      <c r="E29" s="20"/>
      <c r="F29" s="20">
        <f t="shared" si="0"/>
        <v>0</v>
      </c>
      <c r="G29" s="20"/>
      <c r="H29" s="20">
        <f t="shared" si="1"/>
        <v>0</v>
      </c>
      <c r="I29" s="20"/>
      <c r="J29" s="20">
        <f t="shared" si="2"/>
        <v>0</v>
      </c>
      <c r="K29" s="20">
        <f t="shared" si="3"/>
        <v>0</v>
      </c>
      <c r="L29" s="20">
        <f t="shared" si="3"/>
        <v>0</v>
      </c>
      <c r="M29" s="23"/>
      <c r="N29" s="1" t="s">
        <v>471</v>
      </c>
      <c r="O29" s="1" t="s">
        <v>50</v>
      </c>
      <c r="P29" s="1" t="s">
        <v>50</v>
      </c>
      <c r="Q29" s="1" t="s">
        <v>54</v>
      </c>
      <c r="R29" s="1" t="s">
        <v>59</v>
      </c>
      <c r="S29" s="1" t="s">
        <v>60</v>
      </c>
      <c r="T29" s="1" t="s">
        <v>60</v>
      </c>
      <c r="AR29" s="1" t="s">
        <v>50</v>
      </c>
      <c r="AS29" s="1" t="s">
        <v>50</v>
      </c>
      <c r="AU29" s="1" t="s">
        <v>472</v>
      </c>
      <c r="AV29">
        <v>328</v>
      </c>
    </row>
    <row r="30" spans="1:48" ht="30" customHeight="1" x14ac:dyDescent="0.3">
      <c r="A30" s="21"/>
      <c r="B30" s="21"/>
      <c r="C30" s="21"/>
      <c r="D30" s="21"/>
      <c r="E30" s="20"/>
      <c r="F30" s="20"/>
      <c r="G30" s="20"/>
      <c r="H30" s="20"/>
      <c r="I30" s="20"/>
      <c r="J30" s="20"/>
      <c r="K30" s="20"/>
      <c r="L30" s="20"/>
      <c r="M30" s="21"/>
      <c r="Q30" s="1" t="s">
        <v>54</v>
      </c>
    </row>
    <row r="31" spans="1:48" ht="30" customHeight="1" x14ac:dyDescent="0.3">
      <c r="A31" s="21"/>
      <c r="B31" s="21"/>
      <c r="C31" s="21"/>
      <c r="D31" s="21"/>
      <c r="E31" s="20"/>
      <c r="F31" s="20"/>
      <c r="G31" s="20"/>
      <c r="H31" s="20"/>
      <c r="I31" s="20"/>
      <c r="J31" s="20"/>
      <c r="K31" s="20"/>
      <c r="L31" s="20"/>
      <c r="M31" s="21"/>
      <c r="Q31" s="1"/>
    </row>
    <row r="32" spans="1:48" ht="30" customHeight="1" x14ac:dyDescent="0.3">
      <c r="A32" s="21"/>
      <c r="B32" s="21"/>
      <c r="C32" s="21"/>
      <c r="D32" s="21"/>
      <c r="E32" s="20"/>
      <c r="F32" s="20"/>
      <c r="G32" s="20"/>
      <c r="H32" s="20"/>
      <c r="I32" s="20"/>
      <c r="J32" s="20"/>
      <c r="K32" s="20"/>
      <c r="L32" s="20"/>
      <c r="M32" s="21"/>
      <c r="Q32" s="1" t="s">
        <v>54</v>
      </c>
    </row>
    <row r="33" spans="1:17" ht="30" customHeight="1" x14ac:dyDescent="0.3">
      <c r="A33" s="21"/>
      <c r="B33" s="21"/>
      <c r="C33" s="21"/>
      <c r="D33" s="21"/>
      <c r="E33" s="20"/>
      <c r="F33" s="20"/>
      <c r="G33" s="20"/>
      <c r="H33" s="20"/>
      <c r="I33" s="20"/>
      <c r="J33" s="20"/>
      <c r="K33" s="20"/>
      <c r="L33" s="20"/>
      <c r="M33" s="21"/>
      <c r="Q33" s="1" t="s">
        <v>54</v>
      </c>
    </row>
    <row r="34" spans="1:17" ht="30" customHeight="1" x14ac:dyDescent="0.3">
      <c r="A34" s="21"/>
      <c r="B34" s="21"/>
      <c r="C34" s="21"/>
      <c r="D34" s="21"/>
      <c r="E34" s="20"/>
      <c r="F34" s="20"/>
      <c r="G34" s="20"/>
      <c r="H34" s="20"/>
      <c r="I34" s="20"/>
      <c r="J34" s="20"/>
      <c r="K34" s="20"/>
      <c r="L34" s="20"/>
      <c r="M34" s="21"/>
      <c r="Q34" s="1" t="s">
        <v>54</v>
      </c>
    </row>
    <row r="35" spans="1:17" ht="30" customHeight="1" x14ac:dyDescent="0.3">
      <c r="A35" s="21"/>
      <c r="B35" s="21"/>
      <c r="C35" s="21"/>
      <c r="D35" s="21"/>
      <c r="E35" s="20"/>
      <c r="F35" s="20"/>
      <c r="G35" s="20"/>
      <c r="H35" s="20"/>
      <c r="I35" s="20"/>
      <c r="J35" s="20"/>
      <c r="K35" s="20"/>
      <c r="L35" s="20"/>
      <c r="M35" s="21"/>
      <c r="Q35" s="1" t="s">
        <v>54</v>
      </c>
    </row>
    <row r="36" spans="1:17" ht="30" customHeight="1" x14ac:dyDescent="0.3">
      <c r="A36" s="21"/>
      <c r="B36" s="21"/>
      <c r="C36" s="21"/>
      <c r="D36" s="21"/>
      <c r="E36" s="20"/>
      <c r="F36" s="20"/>
      <c r="G36" s="20"/>
      <c r="H36" s="20"/>
      <c r="I36" s="20"/>
      <c r="J36" s="20"/>
      <c r="K36" s="20"/>
      <c r="L36" s="20"/>
      <c r="M36" s="21"/>
      <c r="Q36" s="1" t="s">
        <v>54</v>
      </c>
    </row>
    <row r="37" spans="1:17" ht="30" customHeight="1" x14ac:dyDescent="0.3">
      <c r="A37" s="21"/>
      <c r="B37" s="21"/>
      <c r="C37" s="21"/>
      <c r="D37" s="21"/>
      <c r="E37" s="20"/>
      <c r="F37" s="20"/>
      <c r="G37" s="20"/>
      <c r="H37" s="20"/>
      <c r="I37" s="20"/>
      <c r="J37" s="20"/>
      <c r="K37" s="20"/>
      <c r="L37" s="20"/>
      <c r="M37" s="21"/>
      <c r="Q37" s="1" t="s">
        <v>54</v>
      </c>
    </row>
    <row r="38" spans="1:17" ht="30" customHeight="1" x14ac:dyDescent="0.3">
      <c r="A38" s="21"/>
      <c r="B38" s="21"/>
      <c r="C38" s="21"/>
      <c r="D38" s="21"/>
      <c r="E38" s="20"/>
      <c r="F38" s="20"/>
      <c r="G38" s="20"/>
      <c r="H38" s="20"/>
      <c r="I38" s="20"/>
      <c r="J38" s="20"/>
      <c r="K38" s="20"/>
      <c r="L38" s="20"/>
      <c r="M38" s="21"/>
      <c r="Q38" s="1" t="s">
        <v>54</v>
      </c>
    </row>
    <row r="39" spans="1:17" ht="30" customHeight="1" x14ac:dyDescent="0.3">
      <c r="A39" s="21"/>
      <c r="B39" s="21"/>
      <c r="C39" s="21"/>
      <c r="D39" s="21"/>
      <c r="E39" s="20"/>
      <c r="F39" s="20"/>
      <c r="G39" s="20"/>
      <c r="H39" s="20"/>
      <c r="I39" s="20"/>
      <c r="J39" s="20"/>
      <c r="K39" s="20"/>
      <c r="L39" s="20"/>
      <c r="M39" s="21"/>
      <c r="Q39" s="1" t="s">
        <v>54</v>
      </c>
    </row>
    <row r="40" spans="1:17" ht="30" customHeight="1" x14ac:dyDescent="0.3">
      <c r="A40" s="21"/>
      <c r="B40" s="21"/>
      <c r="C40" s="21"/>
      <c r="D40" s="21"/>
      <c r="E40" s="20"/>
      <c r="F40" s="20"/>
      <c r="G40" s="20"/>
      <c r="H40" s="20"/>
      <c r="I40" s="20"/>
      <c r="J40" s="20"/>
      <c r="K40" s="20"/>
      <c r="L40" s="20"/>
      <c r="M40" s="21"/>
      <c r="Q40" s="1" t="s">
        <v>54</v>
      </c>
    </row>
    <row r="41" spans="1:17" ht="30" customHeight="1" x14ac:dyDescent="0.3">
      <c r="A41" s="21"/>
      <c r="B41" s="21"/>
      <c r="C41" s="21"/>
      <c r="D41" s="21"/>
      <c r="E41" s="20"/>
      <c r="F41" s="20"/>
      <c r="G41" s="20"/>
      <c r="H41" s="20"/>
      <c r="I41" s="20"/>
      <c r="J41" s="20"/>
      <c r="K41" s="20"/>
      <c r="L41" s="20"/>
      <c r="M41" s="21"/>
      <c r="Q41" s="1" t="s">
        <v>54</v>
      </c>
    </row>
    <row r="42" spans="1:17" ht="30" customHeight="1" x14ac:dyDescent="0.3">
      <c r="A42" s="21"/>
      <c r="B42" s="21"/>
      <c r="C42" s="21"/>
      <c r="D42" s="21"/>
      <c r="E42" s="20"/>
      <c r="F42" s="20"/>
      <c r="G42" s="20"/>
      <c r="H42" s="20"/>
      <c r="I42" s="20"/>
      <c r="J42" s="20"/>
      <c r="K42" s="20"/>
      <c r="L42" s="20"/>
      <c r="M42" s="21"/>
      <c r="Q42" s="1" t="s">
        <v>54</v>
      </c>
    </row>
    <row r="43" spans="1:17" ht="30" customHeight="1" x14ac:dyDescent="0.3">
      <c r="A43" s="21"/>
      <c r="B43" s="21"/>
      <c r="C43" s="21"/>
      <c r="D43" s="21"/>
      <c r="E43" s="20"/>
      <c r="F43" s="20"/>
      <c r="G43" s="20"/>
      <c r="H43" s="20"/>
      <c r="I43" s="20"/>
      <c r="J43" s="20"/>
      <c r="K43" s="20"/>
      <c r="L43" s="20"/>
      <c r="M43" s="21"/>
      <c r="Q43" s="1" t="s">
        <v>54</v>
      </c>
    </row>
    <row r="44" spans="1:17" ht="30" customHeight="1" x14ac:dyDescent="0.3">
      <c r="A44" s="21"/>
      <c r="B44" s="21"/>
      <c r="C44" s="21"/>
      <c r="D44" s="21"/>
      <c r="E44" s="20"/>
      <c r="F44" s="20"/>
      <c r="G44" s="20"/>
      <c r="H44" s="20"/>
      <c r="I44" s="20"/>
      <c r="J44" s="20"/>
      <c r="K44" s="20"/>
      <c r="L44" s="20"/>
      <c r="M44" s="21"/>
      <c r="Q44" s="1" t="s">
        <v>54</v>
      </c>
    </row>
    <row r="45" spans="1:17" ht="30" customHeight="1" x14ac:dyDescent="0.3">
      <c r="A45" s="21"/>
      <c r="B45" s="21"/>
      <c r="C45" s="21"/>
      <c r="D45" s="21"/>
      <c r="E45" s="20"/>
      <c r="F45" s="20"/>
      <c r="G45" s="20"/>
      <c r="H45" s="20"/>
      <c r="I45" s="20"/>
      <c r="J45" s="20"/>
      <c r="K45" s="20"/>
      <c r="L45" s="20"/>
      <c r="M45" s="21"/>
      <c r="Q45" s="1" t="s">
        <v>54</v>
      </c>
    </row>
    <row r="46" spans="1:17" ht="30" customHeight="1" x14ac:dyDescent="0.3">
      <c r="A46" s="21"/>
      <c r="B46" s="21"/>
      <c r="C46" s="21"/>
      <c r="D46" s="21"/>
      <c r="E46" s="20"/>
      <c r="F46" s="20"/>
      <c r="G46" s="20"/>
      <c r="H46" s="20"/>
      <c r="I46" s="20"/>
      <c r="J46" s="20"/>
      <c r="K46" s="20"/>
      <c r="L46" s="20"/>
      <c r="M46" s="21"/>
      <c r="Q46" s="1" t="s">
        <v>54</v>
      </c>
    </row>
    <row r="47" spans="1:17" ht="30" customHeight="1" x14ac:dyDescent="0.3">
      <c r="A47" s="21"/>
      <c r="B47" s="21"/>
      <c r="C47" s="21"/>
      <c r="D47" s="21"/>
      <c r="E47" s="20"/>
      <c r="F47" s="20"/>
      <c r="G47" s="20"/>
      <c r="H47" s="20"/>
      <c r="I47" s="20"/>
      <c r="J47" s="20"/>
      <c r="K47" s="20"/>
      <c r="L47" s="20"/>
      <c r="M47" s="21"/>
      <c r="Q47" s="1" t="s">
        <v>54</v>
      </c>
    </row>
    <row r="48" spans="1:17" ht="30" customHeight="1" x14ac:dyDescent="0.3">
      <c r="A48" s="21"/>
      <c r="B48" s="21"/>
      <c r="C48" s="21"/>
      <c r="D48" s="21"/>
      <c r="E48" s="20"/>
      <c r="F48" s="20"/>
      <c r="G48" s="20"/>
      <c r="H48" s="20"/>
      <c r="I48" s="20"/>
      <c r="J48" s="20"/>
      <c r="K48" s="20"/>
      <c r="L48" s="20"/>
      <c r="M48" s="21"/>
      <c r="Q48" s="1" t="s">
        <v>54</v>
      </c>
    </row>
    <row r="49" spans="1:48" ht="30" customHeight="1" x14ac:dyDescent="0.3">
      <c r="A49" s="21"/>
      <c r="B49" s="21"/>
      <c r="C49" s="21"/>
      <c r="D49" s="21"/>
      <c r="E49" s="20"/>
      <c r="F49" s="20"/>
      <c r="G49" s="20"/>
      <c r="H49" s="20"/>
      <c r="I49" s="20"/>
      <c r="J49" s="20"/>
      <c r="K49" s="20"/>
      <c r="L49" s="20"/>
      <c r="M49" s="21"/>
      <c r="Q49" s="1" t="s">
        <v>54</v>
      </c>
    </row>
    <row r="50" spans="1:48" ht="30" customHeight="1" x14ac:dyDescent="0.3">
      <c r="A50" s="21"/>
      <c r="B50" s="21"/>
      <c r="C50" s="21"/>
      <c r="D50" s="21"/>
      <c r="E50" s="20"/>
      <c r="F50" s="20"/>
      <c r="G50" s="20"/>
      <c r="H50" s="20"/>
      <c r="I50" s="20"/>
      <c r="J50" s="20"/>
      <c r="K50" s="20"/>
      <c r="L50" s="20"/>
      <c r="M50" s="21"/>
      <c r="Q50" s="1" t="s">
        <v>54</v>
      </c>
    </row>
    <row r="51" spans="1:48" ht="30" customHeight="1" x14ac:dyDescent="0.3">
      <c r="A51" s="21"/>
      <c r="B51" s="21"/>
      <c r="C51" s="21"/>
      <c r="D51" s="21"/>
      <c r="E51" s="20"/>
      <c r="F51" s="20"/>
      <c r="G51" s="20"/>
      <c r="H51" s="20"/>
      <c r="I51" s="20"/>
      <c r="J51" s="20"/>
      <c r="K51" s="20"/>
      <c r="L51" s="20"/>
      <c r="M51" s="21"/>
      <c r="Q51" s="1" t="s">
        <v>54</v>
      </c>
    </row>
    <row r="52" spans="1:48" ht="30" customHeight="1" x14ac:dyDescent="0.3">
      <c r="A52" s="21"/>
      <c r="B52" s="21"/>
      <c r="C52" s="21"/>
      <c r="D52" s="21"/>
      <c r="E52" s="20"/>
      <c r="F52" s="20"/>
      <c r="G52" s="20"/>
      <c r="H52" s="20"/>
      <c r="I52" s="20"/>
      <c r="J52" s="20"/>
      <c r="K52" s="20"/>
      <c r="L52" s="20"/>
      <c r="M52" s="21"/>
      <c r="Q52" s="1" t="s">
        <v>54</v>
      </c>
    </row>
    <row r="53" spans="1:48" ht="30" customHeight="1" x14ac:dyDescent="0.3">
      <c r="A53" s="21"/>
      <c r="B53" s="21"/>
      <c r="C53" s="21"/>
      <c r="D53" s="21"/>
      <c r="E53" s="20"/>
      <c r="F53" s="20"/>
      <c r="G53" s="20"/>
      <c r="H53" s="20"/>
      <c r="I53" s="20"/>
      <c r="J53" s="20"/>
      <c r="K53" s="20"/>
      <c r="L53" s="20"/>
      <c r="M53" s="21"/>
      <c r="Q53" s="1" t="s">
        <v>54</v>
      </c>
    </row>
    <row r="54" spans="1:48" ht="30" customHeight="1" x14ac:dyDescent="0.3">
      <c r="A54" s="21"/>
      <c r="B54" s="21"/>
      <c r="C54" s="21"/>
      <c r="D54" s="21"/>
      <c r="E54" s="20"/>
      <c r="F54" s="20"/>
      <c r="G54" s="20"/>
      <c r="H54" s="20"/>
      <c r="I54" s="20"/>
      <c r="J54" s="20"/>
      <c r="K54" s="20"/>
      <c r="L54" s="20"/>
      <c r="M54" s="21"/>
      <c r="Q54" s="1" t="s">
        <v>54</v>
      </c>
    </row>
    <row r="55" spans="1:48" ht="30" customHeight="1" x14ac:dyDescent="0.3">
      <c r="A55" s="23" t="s">
        <v>175</v>
      </c>
      <c r="B55" s="21"/>
      <c r="C55" s="21"/>
      <c r="D55" s="21"/>
      <c r="E55" s="20"/>
      <c r="F55" s="20">
        <f>SUMIF(Q5:Q54,"010101",F5:F54)</f>
        <v>0</v>
      </c>
      <c r="G55" s="20"/>
      <c r="H55" s="20">
        <f>SUMIF(Q5:Q54,"010101",H5:H54)</f>
        <v>0</v>
      </c>
      <c r="I55" s="20"/>
      <c r="J55" s="20">
        <f>SUMIF(Q5:Q54,"010101",J5:J54)</f>
        <v>0</v>
      </c>
      <c r="K55" s="20"/>
      <c r="L55" s="20">
        <f>SUMIF(Q5:Q54,"010101",L5:L54)</f>
        <v>0</v>
      </c>
      <c r="M55" s="21"/>
      <c r="N55" t="s">
        <v>176</v>
      </c>
    </row>
    <row r="56" spans="1:48" ht="30" customHeight="1" x14ac:dyDescent="0.3">
      <c r="A56" s="23" t="s">
        <v>374</v>
      </c>
      <c r="B56" s="23" t="s">
        <v>50</v>
      </c>
      <c r="C56" s="21"/>
      <c r="D56" s="21"/>
      <c r="E56" s="20"/>
      <c r="F56" s="20"/>
      <c r="G56" s="20"/>
      <c r="H56" s="20"/>
      <c r="I56" s="20"/>
      <c r="J56" s="20"/>
      <c r="K56" s="20"/>
      <c r="L56" s="20"/>
      <c r="M56" s="21"/>
      <c r="Q56" s="1" t="s">
        <v>178</v>
      </c>
    </row>
    <row r="57" spans="1:48" ht="30" customHeight="1" x14ac:dyDescent="0.3">
      <c r="A57" s="23" t="s">
        <v>381</v>
      </c>
      <c r="B57" s="23" t="s">
        <v>382</v>
      </c>
      <c r="C57" s="23" t="s">
        <v>57</v>
      </c>
      <c r="D57" s="21">
        <v>444</v>
      </c>
      <c r="E57" s="20"/>
      <c r="F57" s="20">
        <f t="shared" ref="F57:F71" si="4">TRUNC(E57*D57, 0)</f>
        <v>0</v>
      </c>
      <c r="G57" s="20"/>
      <c r="H57" s="20">
        <f t="shared" ref="H57:H71" si="5">TRUNC(G57*D57, 0)</f>
        <v>0</v>
      </c>
      <c r="I57" s="20"/>
      <c r="J57" s="20">
        <f t="shared" ref="J57:J71" si="6">TRUNC(I57*D57, 0)</f>
        <v>0</v>
      </c>
      <c r="K57" s="20">
        <f t="shared" ref="K57:L71" si="7">TRUNC(E57+G57+I57, 0)</f>
        <v>0</v>
      </c>
      <c r="L57" s="20">
        <f t="shared" si="7"/>
        <v>0</v>
      </c>
      <c r="M57" s="23"/>
      <c r="N57" s="1" t="s">
        <v>383</v>
      </c>
      <c r="O57" s="1" t="s">
        <v>50</v>
      </c>
      <c r="P57" s="1" t="s">
        <v>50</v>
      </c>
      <c r="Q57" s="1" t="s">
        <v>178</v>
      </c>
      <c r="R57" s="1" t="s">
        <v>59</v>
      </c>
      <c r="S57" s="1" t="s">
        <v>60</v>
      </c>
      <c r="T57" s="1" t="s">
        <v>60</v>
      </c>
      <c r="AR57" s="1" t="s">
        <v>50</v>
      </c>
      <c r="AS57" s="1" t="s">
        <v>50</v>
      </c>
      <c r="AU57" s="1" t="s">
        <v>473</v>
      </c>
      <c r="AV57">
        <v>239</v>
      </c>
    </row>
    <row r="58" spans="1:48" ht="30" customHeight="1" x14ac:dyDescent="0.3">
      <c r="A58" s="23" t="s">
        <v>391</v>
      </c>
      <c r="B58" s="23" t="s">
        <v>392</v>
      </c>
      <c r="C58" s="23" t="s">
        <v>57</v>
      </c>
      <c r="D58" s="21">
        <v>105</v>
      </c>
      <c r="E58" s="20"/>
      <c r="F58" s="20">
        <f t="shared" si="4"/>
        <v>0</v>
      </c>
      <c r="G58" s="20"/>
      <c r="H58" s="20">
        <f t="shared" si="5"/>
        <v>0</v>
      </c>
      <c r="I58" s="20"/>
      <c r="J58" s="20">
        <f t="shared" si="6"/>
        <v>0</v>
      </c>
      <c r="K58" s="20">
        <f t="shared" si="7"/>
        <v>0</v>
      </c>
      <c r="L58" s="20">
        <f t="shared" si="7"/>
        <v>0</v>
      </c>
      <c r="M58" s="23"/>
      <c r="N58" s="1" t="s">
        <v>393</v>
      </c>
      <c r="O58" s="1" t="s">
        <v>50</v>
      </c>
      <c r="P58" s="1" t="s">
        <v>50</v>
      </c>
      <c r="Q58" s="1" t="s">
        <v>178</v>
      </c>
      <c r="R58" s="1" t="s">
        <v>59</v>
      </c>
      <c r="S58" s="1" t="s">
        <v>60</v>
      </c>
      <c r="T58" s="1" t="s">
        <v>60</v>
      </c>
      <c r="AR58" s="1" t="s">
        <v>50</v>
      </c>
      <c r="AS58" s="1" t="s">
        <v>50</v>
      </c>
      <c r="AU58" s="1" t="s">
        <v>474</v>
      </c>
      <c r="AV58">
        <v>242</v>
      </c>
    </row>
    <row r="59" spans="1:48" ht="30" customHeight="1" x14ac:dyDescent="0.3">
      <c r="A59" s="23" t="s">
        <v>395</v>
      </c>
      <c r="B59" s="23" t="s">
        <v>396</v>
      </c>
      <c r="C59" s="23" t="s">
        <v>73</v>
      </c>
      <c r="D59" s="21">
        <v>140</v>
      </c>
      <c r="E59" s="20"/>
      <c r="F59" s="20">
        <f t="shared" si="4"/>
        <v>0</v>
      </c>
      <c r="G59" s="20"/>
      <c r="H59" s="20">
        <f t="shared" si="5"/>
        <v>0</v>
      </c>
      <c r="I59" s="20"/>
      <c r="J59" s="20">
        <f t="shared" si="6"/>
        <v>0</v>
      </c>
      <c r="K59" s="20">
        <f t="shared" si="7"/>
        <v>0</v>
      </c>
      <c r="L59" s="20">
        <f t="shared" si="7"/>
        <v>0</v>
      </c>
      <c r="M59" s="23"/>
      <c r="N59" s="1" t="s">
        <v>397</v>
      </c>
      <c r="O59" s="1" t="s">
        <v>50</v>
      </c>
      <c r="P59" s="1" t="s">
        <v>50</v>
      </c>
      <c r="Q59" s="1" t="s">
        <v>178</v>
      </c>
      <c r="R59" s="1" t="s">
        <v>60</v>
      </c>
      <c r="S59" s="1" t="s">
        <v>60</v>
      </c>
      <c r="T59" s="1" t="s">
        <v>59</v>
      </c>
      <c r="AR59" s="1" t="s">
        <v>50</v>
      </c>
      <c r="AS59" s="1" t="s">
        <v>50</v>
      </c>
      <c r="AU59" s="1" t="s">
        <v>475</v>
      </c>
      <c r="AV59">
        <v>243</v>
      </c>
    </row>
    <row r="60" spans="1:48" ht="30" customHeight="1" x14ac:dyDescent="0.3">
      <c r="A60" s="23" t="s">
        <v>399</v>
      </c>
      <c r="B60" s="23" t="s">
        <v>476</v>
      </c>
      <c r="C60" s="23" t="s">
        <v>57</v>
      </c>
      <c r="D60" s="21">
        <v>1098</v>
      </c>
      <c r="E60" s="20"/>
      <c r="F60" s="20">
        <f t="shared" si="4"/>
        <v>0</v>
      </c>
      <c r="G60" s="20"/>
      <c r="H60" s="20">
        <f t="shared" si="5"/>
        <v>0</v>
      </c>
      <c r="I60" s="20"/>
      <c r="J60" s="20">
        <f t="shared" si="6"/>
        <v>0</v>
      </c>
      <c r="K60" s="20">
        <f t="shared" si="7"/>
        <v>0</v>
      </c>
      <c r="L60" s="20">
        <f t="shared" si="7"/>
        <v>0</v>
      </c>
      <c r="M60" s="23"/>
      <c r="N60" s="1" t="s">
        <v>477</v>
      </c>
      <c r="O60" s="1" t="s">
        <v>50</v>
      </c>
      <c r="P60" s="1" t="s">
        <v>50</v>
      </c>
      <c r="Q60" s="1" t="s">
        <v>178</v>
      </c>
      <c r="R60" s="1" t="s">
        <v>59</v>
      </c>
      <c r="S60" s="1" t="s">
        <v>60</v>
      </c>
      <c r="T60" s="1" t="s">
        <v>60</v>
      </c>
      <c r="AR60" s="1" t="s">
        <v>50</v>
      </c>
      <c r="AS60" s="1" t="s">
        <v>50</v>
      </c>
      <c r="AU60" s="1" t="s">
        <v>478</v>
      </c>
      <c r="AV60">
        <v>249</v>
      </c>
    </row>
    <row r="61" spans="1:48" ht="30" customHeight="1" x14ac:dyDescent="0.3">
      <c r="A61" s="23" t="s">
        <v>407</v>
      </c>
      <c r="B61" s="23" t="s">
        <v>408</v>
      </c>
      <c r="C61" s="23" t="s">
        <v>73</v>
      </c>
      <c r="D61" s="21">
        <v>42</v>
      </c>
      <c r="E61" s="20"/>
      <c r="F61" s="20">
        <f t="shared" si="4"/>
        <v>0</v>
      </c>
      <c r="G61" s="20"/>
      <c r="H61" s="20">
        <f t="shared" si="5"/>
        <v>0</v>
      </c>
      <c r="I61" s="20"/>
      <c r="J61" s="20">
        <f t="shared" si="6"/>
        <v>0</v>
      </c>
      <c r="K61" s="20">
        <f t="shared" si="7"/>
        <v>0</v>
      </c>
      <c r="L61" s="20">
        <f t="shared" si="7"/>
        <v>0</v>
      </c>
      <c r="M61" s="23"/>
      <c r="N61" s="1" t="s">
        <v>409</v>
      </c>
      <c r="O61" s="1" t="s">
        <v>50</v>
      </c>
      <c r="P61" s="1" t="s">
        <v>50</v>
      </c>
      <c r="Q61" s="1" t="s">
        <v>178</v>
      </c>
      <c r="R61" s="1" t="s">
        <v>59</v>
      </c>
      <c r="S61" s="1" t="s">
        <v>60</v>
      </c>
      <c r="T61" s="1" t="s">
        <v>60</v>
      </c>
      <c r="AR61" s="1" t="s">
        <v>50</v>
      </c>
      <c r="AS61" s="1" t="s">
        <v>50</v>
      </c>
      <c r="AU61" s="1" t="s">
        <v>479</v>
      </c>
      <c r="AV61">
        <v>250</v>
      </c>
    </row>
    <row r="62" spans="1:48" ht="30" customHeight="1" x14ac:dyDescent="0.3">
      <c r="A62" s="23" t="s">
        <v>407</v>
      </c>
      <c r="B62" s="23" t="s">
        <v>411</v>
      </c>
      <c r="C62" s="23" t="s">
        <v>73</v>
      </c>
      <c r="D62" s="21">
        <v>35</v>
      </c>
      <c r="E62" s="20"/>
      <c r="F62" s="20">
        <f t="shared" si="4"/>
        <v>0</v>
      </c>
      <c r="G62" s="20"/>
      <c r="H62" s="20">
        <f t="shared" si="5"/>
        <v>0</v>
      </c>
      <c r="I62" s="20"/>
      <c r="J62" s="20">
        <f t="shared" si="6"/>
        <v>0</v>
      </c>
      <c r="K62" s="20">
        <f t="shared" si="7"/>
        <v>0</v>
      </c>
      <c r="L62" s="20">
        <f t="shared" si="7"/>
        <v>0</v>
      </c>
      <c r="M62" s="23"/>
      <c r="N62" s="1" t="s">
        <v>412</v>
      </c>
      <c r="O62" s="1" t="s">
        <v>50</v>
      </c>
      <c r="P62" s="1" t="s">
        <v>50</v>
      </c>
      <c r="Q62" s="1" t="s">
        <v>178</v>
      </c>
      <c r="R62" s="1" t="s">
        <v>59</v>
      </c>
      <c r="S62" s="1" t="s">
        <v>60</v>
      </c>
      <c r="T62" s="1" t="s">
        <v>60</v>
      </c>
      <c r="AR62" s="1" t="s">
        <v>50</v>
      </c>
      <c r="AS62" s="1" t="s">
        <v>50</v>
      </c>
      <c r="AU62" s="1" t="s">
        <v>480</v>
      </c>
      <c r="AV62">
        <v>251</v>
      </c>
    </row>
    <row r="63" spans="1:48" ht="30" customHeight="1" x14ac:dyDescent="0.3">
      <c r="A63" s="23" t="s">
        <v>414</v>
      </c>
      <c r="B63" s="23" t="s">
        <v>415</v>
      </c>
      <c r="C63" s="23" t="s">
        <v>73</v>
      </c>
      <c r="D63" s="21">
        <v>42</v>
      </c>
      <c r="E63" s="20"/>
      <c r="F63" s="20">
        <f t="shared" si="4"/>
        <v>0</v>
      </c>
      <c r="G63" s="20"/>
      <c r="H63" s="20">
        <f t="shared" si="5"/>
        <v>0</v>
      </c>
      <c r="I63" s="20"/>
      <c r="J63" s="20">
        <f t="shared" si="6"/>
        <v>0</v>
      </c>
      <c r="K63" s="20">
        <f t="shared" si="7"/>
        <v>0</v>
      </c>
      <c r="L63" s="20">
        <f t="shared" si="7"/>
        <v>0</v>
      </c>
      <c r="M63" s="23"/>
      <c r="N63" s="1" t="s">
        <v>416</v>
      </c>
      <c r="O63" s="1" t="s">
        <v>50</v>
      </c>
      <c r="P63" s="1" t="s">
        <v>50</v>
      </c>
      <c r="Q63" s="1" t="s">
        <v>178</v>
      </c>
      <c r="R63" s="1" t="s">
        <v>60</v>
      </c>
      <c r="S63" s="1" t="s">
        <v>60</v>
      </c>
      <c r="T63" s="1" t="s">
        <v>59</v>
      </c>
      <c r="AR63" s="1" t="s">
        <v>50</v>
      </c>
      <c r="AS63" s="1" t="s">
        <v>50</v>
      </c>
      <c r="AU63" s="1" t="s">
        <v>481</v>
      </c>
      <c r="AV63">
        <v>252</v>
      </c>
    </row>
    <row r="64" spans="1:48" ht="30" customHeight="1" x14ac:dyDescent="0.3">
      <c r="A64" s="23" t="s">
        <v>414</v>
      </c>
      <c r="B64" s="23" t="s">
        <v>418</v>
      </c>
      <c r="C64" s="23" t="s">
        <v>73</v>
      </c>
      <c r="D64" s="21">
        <v>35</v>
      </c>
      <c r="E64" s="20"/>
      <c r="F64" s="20">
        <f t="shared" si="4"/>
        <v>0</v>
      </c>
      <c r="G64" s="20"/>
      <c r="H64" s="20">
        <f t="shared" si="5"/>
        <v>0</v>
      </c>
      <c r="I64" s="20"/>
      <c r="J64" s="20">
        <f t="shared" si="6"/>
        <v>0</v>
      </c>
      <c r="K64" s="20">
        <f t="shared" si="7"/>
        <v>0</v>
      </c>
      <c r="L64" s="20">
        <f t="shared" si="7"/>
        <v>0</v>
      </c>
      <c r="M64" s="23"/>
      <c r="N64" s="1" t="s">
        <v>419</v>
      </c>
      <c r="O64" s="1" t="s">
        <v>50</v>
      </c>
      <c r="P64" s="1" t="s">
        <v>50</v>
      </c>
      <c r="Q64" s="1" t="s">
        <v>178</v>
      </c>
      <c r="R64" s="1" t="s">
        <v>60</v>
      </c>
      <c r="S64" s="1" t="s">
        <v>60</v>
      </c>
      <c r="T64" s="1" t="s">
        <v>59</v>
      </c>
      <c r="AR64" s="1" t="s">
        <v>50</v>
      </c>
      <c r="AS64" s="1" t="s">
        <v>50</v>
      </c>
      <c r="AU64" s="1" t="s">
        <v>482</v>
      </c>
      <c r="AV64">
        <v>253</v>
      </c>
    </row>
    <row r="65" spans="1:48" ht="30" customHeight="1" x14ac:dyDescent="0.3">
      <c r="A65" s="23" t="s">
        <v>483</v>
      </c>
      <c r="B65" s="23" t="s">
        <v>484</v>
      </c>
      <c r="C65" s="23" t="s">
        <v>73</v>
      </c>
      <c r="D65" s="21">
        <v>49</v>
      </c>
      <c r="E65" s="20"/>
      <c r="F65" s="20">
        <f t="shared" si="4"/>
        <v>0</v>
      </c>
      <c r="G65" s="20"/>
      <c r="H65" s="20">
        <f t="shared" si="5"/>
        <v>0</v>
      </c>
      <c r="I65" s="20"/>
      <c r="J65" s="20">
        <f t="shared" si="6"/>
        <v>0</v>
      </c>
      <c r="K65" s="20">
        <f t="shared" si="7"/>
        <v>0</v>
      </c>
      <c r="L65" s="20">
        <f t="shared" si="7"/>
        <v>0</v>
      </c>
      <c r="M65" s="23"/>
      <c r="N65" s="1" t="s">
        <v>485</v>
      </c>
      <c r="O65" s="1" t="s">
        <v>50</v>
      </c>
      <c r="P65" s="1" t="s">
        <v>50</v>
      </c>
      <c r="Q65" s="1" t="s">
        <v>178</v>
      </c>
      <c r="R65" s="1" t="s">
        <v>59</v>
      </c>
      <c r="S65" s="1" t="s">
        <v>60</v>
      </c>
      <c r="T65" s="1" t="s">
        <v>60</v>
      </c>
      <c r="AR65" s="1" t="s">
        <v>50</v>
      </c>
      <c r="AS65" s="1" t="s">
        <v>50</v>
      </c>
      <c r="AU65" s="1" t="s">
        <v>486</v>
      </c>
      <c r="AV65">
        <v>258</v>
      </c>
    </row>
    <row r="66" spans="1:48" ht="30" customHeight="1" x14ac:dyDescent="0.3">
      <c r="A66" s="23" t="s">
        <v>487</v>
      </c>
      <c r="B66" s="23" t="s">
        <v>487</v>
      </c>
      <c r="C66" s="23" t="s">
        <v>73</v>
      </c>
      <c r="D66" s="21">
        <v>10</v>
      </c>
      <c r="E66" s="20"/>
      <c r="F66" s="20">
        <f t="shared" si="4"/>
        <v>0</v>
      </c>
      <c r="G66" s="20"/>
      <c r="H66" s="20">
        <f t="shared" si="5"/>
        <v>0</v>
      </c>
      <c r="I66" s="20"/>
      <c r="J66" s="20">
        <f t="shared" si="6"/>
        <v>0</v>
      </c>
      <c r="K66" s="20">
        <f t="shared" si="7"/>
        <v>0</v>
      </c>
      <c r="L66" s="20">
        <f t="shared" si="7"/>
        <v>0</v>
      </c>
      <c r="M66" s="23"/>
      <c r="N66" s="1" t="s">
        <v>488</v>
      </c>
      <c r="O66" s="1" t="s">
        <v>50</v>
      </c>
      <c r="P66" s="1" t="s">
        <v>50</v>
      </c>
      <c r="Q66" s="1" t="s">
        <v>178</v>
      </c>
      <c r="R66" s="1" t="s">
        <v>59</v>
      </c>
      <c r="S66" s="1" t="s">
        <v>60</v>
      </c>
      <c r="T66" s="1" t="s">
        <v>60</v>
      </c>
      <c r="AR66" s="1" t="s">
        <v>50</v>
      </c>
      <c r="AS66" s="1" t="s">
        <v>50</v>
      </c>
      <c r="AU66" s="1" t="s">
        <v>489</v>
      </c>
      <c r="AV66">
        <v>329</v>
      </c>
    </row>
    <row r="67" spans="1:48" ht="30" customHeight="1" x14ac:dyDescent="0.3">
      <c r="A67" s="23" t="s">
        <v>490</v>
      </c>
      <c r="B67" s="23" t="s">
        <v>491</v>
      </c>
      <c r="C67" s="23" t="s">
        <v>73</v>
      </c>
      <c r="D67" s="21">
        <v>16</v>
      </c>
      <c r="E67" s="20"/>
      <c r="F67" s="20">
        <f t="shared" si="4"/>
        <v>0</v>
      </c>
      <c r="G67" s="20"/>
      <c r="H67" s="20">
        <f t="shared" si="5"/>
        <v>0</v>
      </c>
      <c r="I67" s="20"/>
      <c r="J67" s="20">
        <f t="shared" si="6"/>
        <v>0</v>
      </c>
      <c r="K67" s="20">
        <f t="shared" si="7"/>
        <v>0</v>
      </c>
      <c r="L67" s="20">
        <f t="shared" si="7"/>
        <v>0</v>
      </c>
      <c r="M67" s="23"/>
      <c r="N67" s="1" t="s">
        <v>492</v>
      </c>
      <c r="O67" s="1" t="s">
        <v>50</v>
      </c>
      <c r="P67" s="1" t="s">
        <v>50</v>
      </c>
      <c r="Q67" s="1" t="s">
        <v>178</v>
      </c>
      <c r="R67" s="1" t="s">
        <v>59</v>
      </c>
      <c r="S67" s="1" t="s">
        <v>60</v>
      </c>
      <c r="T67" s="1" t="s">
        <v>60</v>
      </c>
      <c r="AR67" s="1" t="s">
        <v>50</v>
      </c>
      <c r="AS67" s="1" t="s">
        <v>50</v>
      </c>
      <c r="AU67" s="1" t="s">
        <v>493</v>
      </c>
      <c r="AV67">
        <v>260</v>
      </c>
    </row>
    <row r="68" spans="1:48" ht="30" customHeight="1" x14ac:dyDescent="0.3">
      <c r="A68" s="23" t="s">
        <v>494</v>
      </c>
      <c r="B68" s="23" t="s">
        <v>50</v>
      </c>
      <c r="C68" s="23" t="s">
        <v>73</v>
      </c>
      <c r="D68" s="21">
        <v>23</v>
      </c>
      <c r="E68" s="20"/>
      <c r="F68" s="20">
        <f t="shared" si="4"/>
        <v>0</v>
      </c>
      <c r="G68" s="20"/>
      <c r="H68" s="20">
        <f t="shared" si="5"/>
        <v>0</v>
      </c>
      <c r="I68" s="20"/>
      <c r="J68" s="20">
        <f t="shared" si="6"/>
        <v>0</v>
      </c>
      <c r="K68" s="20">
        <f t="shared" si="7"/>
        <v>0</v>
      </c>
      <c r="L68" s="20">
        <f t="shared" si="7"/>
        <v>0</v>
      </c>
      <c r="M68" s="23"/>
      <c r="N68" s="1" t="s">
        <v>495</v>
      </c>
      <c r="O68" s="1" t="s">
        <v>50</v>
      </c>
      <c r="P68" s="1" t="s">
        <v>50</v>
      </c>
      <c r="Q68" s="1" t="s">
        <v>178</v>
      </c>
      <c r="R68" s="1" t="s">
        <v>59</v>
      </c>
      <c r="S68" s="1" t="s">
        <v>60</v>
      </c>
      <c r="T68" s="1" t="s">
        <v>60</v>
      </c>
      <c r="AR68" s="1" t="s">
        <v>50</v>
      </c>
      <c r="AS68" s="1" t="s">
        <v>50</v>
      </c>
      <c r="AU68" s="1" t="s">
        <v>496</v>
      </c>
      <c r="AV68">
        <v>310</v>
      </c>
    </row>
    <row r="69" spans="1:48" ht="30" customHeight="1" x14ac:dyDescent="0.3">
      <c r="A69" s="23" t="s">
        <v>435</v>
      </c>
      <c r="B69" s="23" t="s">
        <v>436</v>
      </c>
      <c r="C69" s="23" t="s">
        <v>148</v>
      </c>
      <c r="D69" s="21">
        <v>221</v>
      </c>
      <c r="E69" s="20"/>
      <c r="F69" s="20">
        <f t="shared" si="4"/>
        <v>0</v>
      </c>
      <c r="G69" s="20"/>
      <c r="H69" s="20">
        <f t="shared" si="5"/>
        <v>0</v>
      </c>
      <c r="I69" s="20"/>
      <c r="J69" s="20">
        <f t="shared" si="6"/>
        <v>0</v>
      </c>
      <c r="K69" s="20">
        <f t="shared" si="7"/>
        <v>0</v>
      </c>
      <c r="L69" s="20">
        <f t="shared" si="7"/>
        <v>0</v>
      </c>
      <c r="M69" s="23"/>
      <c r="N69" s="1" t="s">
        <v>437</v>
      </c>
      <c r="O69" s="1" t="s">
        <v>50</v>
      </c>
      <c r="P69" s="1" t="s">
        <v>50</v>
      </c>
      <c r="Q69" s="1" t="s">
        <v>178</v>
      </c>
      <c r="R69" s="1" t="s">
        <v>59</v>
      </c>
      <c r="S69" s="1" t="s">
        <v>60</v>
      </c>
      <c r="T69" s="1" t="s">
        <v>60</v>
      </c>
      <c r="AR69" s="1" t="s">
        <v>50</v>
      </c>
      <c r="AS69" s="1" t="s">
        <v>50</v>
      </c>
      <c r="AU69" s="1" t="s">
        <v>497</v>
      </c>
      <c r="AV69">
        <v>296</v>
      </c>
    </row>
    <row r="70" spans="1:48" ht="30" customHeight="1" x14ac:dyDescent="0.3">
      <c r="A70" s="23" t="s">
        <v>442</v>
      </c>
      <c r="B70" s="23" t="s">
        <v>443</v>
      </c>
      <c r="C70" s="23" t="s">
        <v>148</v>
      </c>
      <c r="D70" s="21">
        <v>6</v>
      </c>
      <c r="E70" s="20"/>
      <c r="F70" s="20">
        <f t="shared" si="4"/>
        <v>0</v>
      </c>
      <c r="G70" s="20"/>
      <c r="H70" s="20">
        <f t="shared" si="5"/>
        <v>0</v>
      </c>
      <c r="I70" s="20"/>
      <c r="J70" s="20">
        <f t="shared" si="6"/>
        <v>0</v>
      </c>
      <c r="K70" s="20">
        <f t="shared" si="7"/>
        <v>0</v>
      </c>
      <c r="L70" s="20">
        <f t="shared" si="7"/>
        <v>0</v>
      </c>
      <c r="M70" s="23"/>
      <c r="N70" s="1" t="s">
        <v>444</v>
      </c>
      <c r="O70" s="1" t="s">
        <v>50</v>
      </c>
      <c r="P70" s="1" t="s">
        <v>50</v>
      </c>
      <c r="Q70" s="1" t="s">
        <v>178</v>
      </c>
      <c r="R70" s="1" t="s">
        <v>59</v>
      </c>
      <c r="S70" s="1" t="s">
        <v>60</v>
      </c>
      <c r="T70" s="1" t="s">
        <v>60</v>
      </c>
      <c r="AR70" s="1" t="s">
        <v>50</v>
      </c>
      <c r="AS70" s="1" t="s">
        <v>50</v>
      </c>
      <c r="AU70" s="1" t="s">
        <v>498</v>
      </c>
      <c r="AV70">
        <v>297</v>
      </c>
    </row>
    <row r="71" spans="1:48" ht="30" customHeight="1" x14ac:dyDescent="0.3">
      <c r="A71" s="23" t="s">
        <v>499</v>
      </c>
      <c r="B71" s="23" t="s">
        <v>500</v>
      </c>
      <c r="C71" s="23" t="s">
        <v>57</v>
      </c>
      <c r="D71" s="21">
        <v>4</v>
      </c>
      <c r="E71" s="20"/>
      <c r="F71" s="20">
        <f t="shared" si="4"/>
        <v>0</v>
      </c>
      <c r="G71" s="20"/>
      <c r="H71" s="20">
        <f t="shared" si="5"/>
        <v>0</v>
      </c>
      <c r="I71" s="20"/>
      <c r="J71" s="20">
        <f t="shared" si="6"/>
        <v>0</v>
      </c>
      <c r="K71" s="20">
        <f t="shared" si="7"/>
        <v>0</v>
      </c>
      <c r="L71" s="20">
        <f t="shared" si="7"/>
        <v>0</v>
      </c>
      <c r="M71" s="23"/>
      <c r="N71" s="1" t="s">
        <v>501</v>
      </c>
      <c r="O71" s="1" t="s">
        <v>50</v>
      </c>
      <c r="P71" s="1" t="s">
        <v>50</v>
      </c>
      <c r="Q71" s="1" t="s">
        <v>178</v>
      </c>
      <c r="R71" s="1" t="s">
        <v>59</v>
      </c>
      <c r="S71" s="1" t="s">
        <v>60</v>
      </c>
      <c r="T71" s="1" t="s">
        <v>60</v>
      </c>
      <c r="AR71" s="1" t="s">
        <v>50</v>
      </c>
      <c r="AS71" s="1" t="s">
        <v>50</v>
      </c>
      <c r="AU71" s="1" t="s">
        <v>502</v>
      </c>
      <c r="AV71">
        <v>311</v>
      </c>
    </row>
    <row r="72" spans="1:48" ht="30" customHeight="1" x14ac:dyDescent="0.3">
      <c r="A72" s="21"/>
      <c r="B72" s="21"/>
      <c r="C72" s="21"/>
      <c r="D72" s="21"/>
      <c r="E72" s="20"/>
      <c r="F72" s="20"/>
      <c r="G72" s="20"/>
      <c r="H72" s="20"/>
      <c r="I72" s="20"/>
      <c r="J72" s="20"/>
      <c r="K72" s="20"/>
      <c r="L72" s="20"/>
      <c r="M72" s="21"/>
      <c r="Q72" s="1" t="s">
        <v>178</v>
      </c>
    </row>
    <row r="73" spans="1:48" ht="30" customHeight="1" x14ac:dyDescent="0.3">
      <c r="A73" s="21"/>
      <c r="B73" s="21"/>
      <c r="C73" s="21"/>
      <c r="D73" s="21"/>
      <c r="E73" s="20"/>
      <c r="F73" s="20"/>
      <c r="G73" s="20"/>
      <c r="H73" s="20"/>
      <c r="I73" s="20"/>
      <c r="J73" s="20"/>
      <c r="K73" s="20"/>
      <c r="L73" s="20"/>
      <c r="M73" s="21"/>
      <c r="Q73" s="1" t="s">
        <v>178</v>
      </c>
    </row>
    <row r="74" spans="1:48" ht="30" customHeight="1" x14ac:dyDescent="0.3">
      <c r="A74" s="21"/>
      <c r="B74" s="21"/>
      <c r="C74" s="21"/>
      <c r="D74" s="21"/>
      <c r="E74" s="20"/>
      <c r="F74" s="20"/>
      <c r="G74" s="20"/>
      <c r="H74" s="20"/>
      <c r="I74" s="20"/>
      <c r="J74" s="20"/>
      <c r="K74" s="20"/>
      <c r="L74" s="20"/>
      <c r="M74" s="21"/>
      <c r="Q74" s="1" t="s">
        <v>178</v>
      </c>
    </row>
    <row r="75" spans="1:48" ht="30" customHeight="1" x14ac:dyDescent="0.3">
      <c r="A75" s="21"/>
      <c r="B75" s="21"/>
      <c r="C75" s="21"/>
      <c r="D75" s="21"/>
      <c r="E75" s="20"/>
      <c r="F75" s="20"/>
      <c r="G75" s="20"/>
      <c r="H75" s="20"/>
      <c r="I75" s="20"/>
      <c r="J75" s="20"/>
      <c r="K75" s="20"/>
      <c r="L75" s="20"/>
      <c r="M75" s="21"/>
      <c r="Q75" s="1" t="s">
        <v>178</v>
      </c>
    </row>
    <row r="76" spans="1:48" ht="30" customHeight="1" x14ac:dyDescent="0.3">
      <c r="A76" s="21"/>
      <c r="B76" s="21"/>
      <c r="C76" s="21"/>
      <c r="D76" s="21"/>
      <c r="E76" s="20"/>
      <c r="F76" s="20"/>
      <c r="G76" s="20"/>
      <c r="H76" s="20"/>
      <c r="I76" s="20"/>
      <c r="J76" s="20"/>
      <c r="K76" s="20"/>
      <c r="L76" s="20"/>
      <c r="M76" s="21"/>
      <c r="Q76" s="1" t="s">
        <v>178</v>
      </c>
    </row>
    <row r="77" spans="1:48" ht="30" customHeight="1" x14ac:dyDescent="0.3">
      <c r="A77" s="21"/>
      <c r="B77" s="21"/>
      <c r="C77" s="21"/>
      <c r="D77" s="21"/>
      <c r="E77" s="20"/>
      <c r="F77" s="20"/>
      <c r="G77" s="20"/>
      <c r="H77" s="20"/>
      <c r="I77" s="20"/>
      <c r="J77" s="20"/>
      <c r="K77" s="20"/>
      <c r="L77" s="20"/>
      <c r="M77" s="21"/>
      <c r="Q77" s="1" t="s">
        <v>178</v>
      </c>
    </row>
    <row r="78" spans="1:48" ht="30" customHeight="1" x14ac:dyDescent="0.3">
      <c r="A78" s="21"/>
      <c r="B78" s="21"/>
      <c r="C78" s="21"/>
      <c r="D78" s="21"/>
      <c r="E78" s="20"/>
      <c r="F78" s="20"/>
      <c r="G78" s="20"/>
      <c r="H78" s="20"/>
      <c r="I78" s="20"/>
      <c r="J78" s="20"/>
      <c r="K78" s="20"/>
      <c r="L78" s="20"/>
      <c r="M78" s="21"/>
      <c r="Q78" s="1" t="s">
        <v>178</v>
      </c>
    </row>
    <row r="79" spans="1:48" ht="30" customHeight="1" x14ac:dyDescent="0.3">
      <c r="A79" s="21"/>
      <c r="B79" s="21"/>
      <c r="C79" s="21"/>
      <c r="D79" s="21"/>
      <c r="E79" s="20"/>
      <c r="F79" s="20"/>
      <c r="G79" s="20"/>
      <c r="H79" s="20"/>
      <c r="I79" s="20"/>
      <c r="J79" s="20"/>
      <c r="K79" s="20"/>
      <c r="L79" s="20"/>
      <c r="M79" s="21"/>
      <c r="Q79" s="1" t="s">
        <v>178</v>
      </c>
    </row>
    <row r="80" spans="1:48" ht="30" customHeight="1" x14ac:dyDescent="0.3">
      <c r="A80" s="21"/>
      <c r="B80" s="21"/>
      <c r="C80" s="21"/>
      <c r="D80" s="21"/>
      <c r="E80" s="20"/>
      <c r="F80" s="20"/>
      <c r="G80" s="20"/>
      <c r="H80" s="20"/>
      <c r="I80" s="20"/>
      <c r="J80" s="20"/>
      <c r="K80" s="20"/>
      <c r="L80" s="20"/>
      <c r="M80" s="21"/>
      <c r="Q80" s="1" t="s">
        <v>178</v>
      </c>
    </row>
    <row r="81" spans="1:48" ht="30" customHeight="1" x14ac:dyDescent="0.3">
      <c r="A81" s="23" t="s">
        <v>175</v>
      </c>
      <c r="B81" s="21"/>
      <c r="C81" s="21"/>
      <c r="D81" s="21"/>
      <c r="E81" s="20"/>
      <c r="F81" s="20">
        <f>SUMIF(Q57:Q80,"010102",F57:F80)</f>
        <v>0</v>
      </c>
      <c r="G81" s="20"/>
      <c r="H81" s="20">
        <f>SUMIF(Q57:Q80,"010102",H57:H80)</f>
        <v>0</v>
      </c>
      <c r="I81" s="20"/>
      <c r="J81" s="20">
        <f>SUMIF(Q57:Q80,"010102",J57:J80)</f>
        <v>0</v>
      </c>
      <c r="K81" s="20"/>
      <c r="L81" s="20">
        <f>SUMIF(Q57:Q80,"010102",L57:L80)</f>
        <v>0</v>
      </c>
      <c r="M81" s="21"/>
      <c r="N81" t="s">
        <v>176</v>
      </c>
    </row>
    <row r="82" spans="1:48" ht="30" customHeight="1" x14ac:dyDescent="0.3">
      <c r="A82" s="23" t="s">
        <v>375</v>
      </c>
      <c r="B82" s="23" t="s">
        <v>50</v>
      </c>
      <c r="C82" s="21"/>
      <c r="D82" s="21"/>
      <c r="E82" s="20"/>
      <c r="F82" s="20"/>
      <c r="G82" s="20"/>
      <c r="H82" s="20"/>
      <c r="I82" s="20"/>
      <c r="J82" s="20"/>
      <c r="K82" s="20"/>
      <c r="L82" s="20"/>
      <c r="M82" s="21"/>
      <c r="Q82" s="1" t="s">
        <v>376</v>
      </c>
    </row>
    <row r="83" spans="1:48" ht="30" customHeight="1" x14ac:dyDescent="0.3">
      <c r="A83" s="23" t="s">
        <v>381</v>
      </c>
      <c r="B83" s="23" t="s">
        <v>382</v>
      </c>
      <c r="C83" s="23" t="s">
        <v>57</v>
      </c>
      <c r="D83" s="21">
        <v>443</v>
      </c>
      <c r="E83" s="20"/>
      <c r="F83" s="20">
        <f t="shared" ref="F83:F92" si="8">TRUNC(E83*D83, 0)</f>
        <v>0</v>
      </c>
      <c r="G83" s="20"/>
      <c r="H83" s="20">
        <f t="shared" ref="H83:H92" si="9">TRUNC(G83*D83, 0)</f>
        <v>0</v>
      </c>
      <c r="I83" s="20"/>
      <c r="J83" s="20">
        <f t="shared" ref="J83:J92" si="10">TRUNC(I83*D83, 0)</f>
        <v>0</v>
      </c>
      <c r="K83" s="20">
        <f t="shared" ref="K83:L92" si="11">TRUNC(E83+G83+I83, 0)</f>
        <v>0</v>
      </c>
      <c r="L83" s="20">
        <f t="shared" si="11"/>
        <v>0</v>
      </c>
      <c r="M83" s="23"/>
      <c r="N83" s="1" t="s">
        <v>383</v>
      </c>
      <c r="O83" s="1" t="s">
        <v>50</v>
      </c>
      <c r="P83" s="1" t="s">
        <v>50</v>
      </c>
      <c r="Q83" s="1" t="s">
        <v>376</v>
      </c>
      <c r="R83" s="1" t="s">
        <v>59</v>
      </c>
      <c r="S83" s="1" t="s">
        <v>60</v>
      </c>
      <c r="T83" s="1" t="s">
        <v>60</v>
      </c>
      <c r="AR83" s="1" t="s">
        <v>50</v>
      </c>
      <c r="AS83" s="1" t="s">
        <v>50</v>
      </c>
      <c r="AU83" s="1" t="s">
        <v>503</v>
      </c>
      <c r="AV83">
        <v>266</v>
      </c>
    </row>
    <row r="84" spans="1:48" ht="30" customHeight="1" x14ac:dyDescent="0.3">
      <c r="A84" s="23" t="s">
        <v>391</v>
      </c>
      <c r="B84" s="23" t="s">
        <v>392</v>
      </c>
      <c r="C84" s="23" t="s">
        <v>57</v>
      </c>
      <c r="D84" s="21">
        <v>104</v>
      </c>
      <c r="E84" s="20"/>
      <c r="F84" s="20">
        <f t="shared" si="8"/>
        <v>0</v>
      </c>
      <c r="G84" s="20"/>
      <c r="H84" s="20">
        <f t="shared" si="9"/>
        <v>0</v>
      </c>
      <c r="I84" s="20"/>
      <c r="J84" s="20">
        <f t="shared" si="10"/>
        <v>0</v>
      </c>
      <c r="K84" s="20">
        <f t="shared" si="11"/>
        <v>0</v>
      </c>
      <c r="L84" s="20">
        <f t="shared" si="11"/>
        <v>0</v>
      </c>
      <c r="M84" s="23"/>
      <c r="N84" s="1" t="s">
        <v>393</v>
      </c>
      <c r="O84" s="1" t="s">
        <v>50</v>
      </c>
      <c r="P84" s="1" t="s">
        <v>50</v>
      </c>
      <c r="Q84" s="1" t="s">
        <v>376</v>
      </c>
      <c r="R84" s="1" t="s">
        <v>59</v>
      </c>
      <c r="S84" s="1" t="s">
        <v>60</v>
      </c>
      <c r="T84" s="1" t="s">
        <v>60</v>
      </c>
      <c r="AR84" s="1" t="s">
        <v>50</v>
      </c>
      <c r="AS84" s="1" t="s">
        <v>50</v>
      </c>
      <c r="AU84" s="1" t="s">
        <v>504</v>
      </c>
      <c r="AV84">
        <v>267</v>
      </c>
    </row>
    <row r="85" spans="1:48" ht="30" customHeight="1" x14ac:dyDescent="0.3">
      <c r="A85" s="23" t="s">
        <v>395</v>
      </c>
      <c r="B85" s="23" t="s">
        <v>396</v>
      </c>
      <c r="C85" s="23" t="s">
        <v>73</v>
      </c>
      <c r="D85" s="21">
        <v>140</v>
      </c>
      <c r="E85" s="20"/>
      <c r="F85" s="20">
        <f t="shared" si="8"/>
        <v>0</v>
      </c>
      <c r="G85" s="20"/>
      <c r="H85" s="20">
        <f t="shared" si="9"/>
        <v>0</v>
      </c>
      <c r="I85" s="20"/>
      <c r="J85" s="20">
        <f t="shared" si="10"/>
        <v>0</v>
      </c>
      <c r="K85" s="20">
        <f t="shared" si="11"/>
        <v>0</v>
      </c>
      <c r="L85" s="20">
        <f t="shared" si="11"/>
        <v>0</v>
      </c>
      <c r="M85" s="23"/>
      <c r="N85" s="1" t="s">
        <v>397</v>
      </c>
      <c r="O85" s="1" t="s">
        <v>50</v>
      </c>
      <c r="P85" s="1" t="s">
        <v>50</v>
      </c>
      <c r="Q85" s="1" t="s">
        <v>376</v>
      </c>
      <c r="R85" s="1" t="s">
        <v>60</v>
      </c>
      <c r="S85" s="1" t="s">
        <v>60</v>
      </c>
      <c r="T85" s="1" t="s">
        <v>59</v>
      </c>
      <c r="AR85" s="1" t="s">
        <v>50</v>
      </c>
      <c r="AS85" s="1" t="s">
        <v>50</v>
      </c>
      <c r="AU85" s="1" t="s">
        <v>505</v>
      </c>
      <c r="AV85">
        <v>268</v>
      </c>
    </row>
    <row r="86" spans="1:48" ht="30" customHeight="1" x14ac:dyDescent="0.3">
      <c r="A86" s="23" t="s">
        <v>399</v>
      </c>
      <c r="B86" s="23" t="s">
        <v>400</v>
      </c>
      <c r="C86" s="23" t="s">
        <v>57</v>
      </c>
      <c r="D86" s="21">
        <v>1093</v>
      </c>
      <c r="E86" s="20"/>
      <c r="F86" s="20">
        <f t="shared" si="8"/>
        <v>0</v>
      </c>
      <c r="G86" s="20"/>
      <c r="H86" s="20">
        <f t="shared" si="9"/>
        <v>0</v>
      </c>
      <c r="I86" s="20"/>
      <c r="J86" s="20">
        <f t="shared" si="10"/>
        <v>0</v>
      </c>
      <c r="K86" s="20">
        <f t="shared" si="11"/>
        <v>0</v>
      </c>
      <c r="L86" s="20">
        <f t="shared" si="11"/>
        <v>0</v>
      </c>
      <c r="M86" s="23"/>
      <c r="N86" s="1" t="s">
        <v>401</v>
      </c>
      <c r="O86" s="1" t="s">
        <v>50</v>
      </c>
      <c r="P86" s="1" t="s">
        <v>50</v>
      </c>
      <c r="Q86" s="1" t="s">
        <v>376</v>
      </c>
      <c r="R86" s="1" t="s">
        <v>59</v>
      </c>
      <c r="S86" s="1" t="s">
        <v>60</v>
      </c>
      <c r="T86" s="1" t="s">
        <v>60</v>
      </c>
      <c r="AR86" s="1" t="s">
        <v>50</v>
      </c>
      <c r="AS86" s="1" t="s">
        <v>50</v>
      </c>
      <c r="AU86" s="1" t="s">
        <v>506</v>
      </c>
      <c r="AV86">
        <v>269</v>
      </c>
    </row>
    <row r="87" spans="1:48" ht="30" customHeight="1" x14ac:dyDescent="0.3">
      <c r="A87" s="23" t="s">
        <v>407</v>
      </c>
      <c r="B87" s="23" t="s">
        <v>411</v>
      </c>
      <c r="C87" s="23" t="s">
        <v>73</v>
      </c>
      <c r="D87" s="21">
        <v>68</v>
      </c>
      <c r="E87" s="20"/>
      <c r="F87" s="20">
        <f t="shared" si="8"/>
        <v>0</v>
      </c>
      <c r="G87" s="20"/>
      <c r="H87" s="20">
        <f t="shared" si="9"/>
        <v>0</v>
      </c>
      <c r="I87" s="20"/>
      <c r="J87" s="20">
        <f t="shared" si="10"/>
        <v>0</v>
      </c>
      <c r="K87" s="20">
        <f t="shared" si="11"/>
        <v>0</v>
      </c>
      <c r="L87" s="20">
        <f t="shared" si="11"/>
        <v>0</v>
      </c>
      <c r="M87" s="23"/>
      <c r="N87" s="1" t="s">
        <v>412</v>
      </c>
      <c r="O87" s="1" t="s">
        <v>50</v>
      </c>
      <c r="P87" s="1" t="s">
        <v>50</v>
      </c>
      <c r="Q87" s="1" t="s">
        <v>376</v>
      </c>
      <c r="R87" s="1" t="s">
        <v>59</v>
      </c>
      <c r="S87" s="1" t="s">
        <v>60</v>
      </c>
      <c r="T87" s="1" t="s">
        <v>60</v>
      </c>
      <c r="AR87" s="1" t="s">
        <v>50</v>
      </c>
      <c r="AS87" s="1" t="s">
        <v>50</v>
      </c>
      <c r="AU87" s="1" t="s">
        <v>507</v>
      </c>
      <c r="AV87">
        <v>270</v>
      </c>
    </row>
    <row r="88" spans="1:48" ht="30" customHeight="1" x14ac:dyDescent="0.3">
      <c r="A88" s="23" t="s">
        <v>414</v>
      </c>
      <c r="B88" s="23" t="s">
        <v>418</v>
      </c>
      <c r="C88" s="23" t="s">
        <v>73</v>
      </c>
      <c r="D88" s="21">
        <v>68</v>
      </c>
      <c r="E88" s="20"/>
      <c r="F88" s="20">
        <f t="shared" si="8"/>
        <v>0</v>
      </c>
      <c r="G88" s="20"/>
      <c r="H88" s="20">
        <f t="shared" si="9"/>
        <v>0</v>
      </c>
      <c r="I88" s="20"/>
      <c r="J88" s="20">
        <f t="shared" si="10"/>
        <v>0</v>
      </c>
      <c r="K88" s="20">
        <f t="shared" si="11"/>
        <v>0</v>
      </c>
      <c r="L88" s="20">
        <f t="shared" si="11"/>
        <v>0</v>
      </c>
      <c r="M88" s="23"/>
      <c r="N88" s="1" t="s">
        <v>419</v>
      </c>
      <c r="O88" s="1" t="s">
        <v>50</v>
      </c>
      <c r="P88" s="1" t="s">
        <v>50</v>
      </c>
      <c r="Q88" s="1" t="s">
        <v>376</v>
      </c>
      <c r="R88" s="1" t="s">
        <v>60</v>
      </c>
      <c r="S88" s="1" t="s">
        <v>60</v>
      </c>
      <c r="T88" s="1" t="s">
        <v>59</v>
      </c>
      <c r="AR88" s="1" t="s">
        <v>50</v>
      </c>
      <c r="AS88" s="1" t="s">
        <v>50</v>
      </c>
      <c r="AU88" s="1" t="s">
        <v>508</v>
      </c>
      <c r="AV88">
        <v>271</v>
      </c>
    </row>
    <row r="89" spans="1:48" ht="30" customHeight="1" x14ac:dyDescent="0.3">
      <c r="A89" s="23" t="s">
        <v>509</v>
      </c>
      <c r="B89" s="23" t="s">
        <v>510</v>
      </c>
      <c r="C89" s="23" t="s">
        <v>73</v>
      </c>
      <c r="D89" s="21">
        <v>62</v>
      </c>
      <c r="E89" s="20"/>
      <c r="F89" s="20">
        <f t="shared" si="8"/>
        <v>0</v>
      </c>
      <c r="G89" s="20"/>
      <c r="H89" s="20">
        <f t="shared" si="9"/>
        <v>0</v>
      </c>
      <c r="I89" s="20"/>
      <c r="J89" s="20">
        <f t="shared" si="10"/>
        <v>0</v>
      </c>
      <c r="K89" s="20">
        <f t="shared" si="11"/>
        <v>0</v>
      </c>
      <c r="L89" s="20">
        <f t="shared" si="11"/>
        <v>0</v>
      </c>
      <c r="M89" s="23"/>
      <c r="N89" s="1" t="s">
        <v>511</v>
      </c>
      <c r="O89" s="1" t="s">
        <v>50</v>
      </c>
      <c r="P89" s="1" t="s">
        <v>50</v>
      </c>
      <c r="Q89" s="1" t="s">
        <v>376</v>
      </c>
      <c r="R89" s="1" t="s">
        <v>59</v>
      </c>
      <c r="S89" s="1" t="s">
        <v>60</v>
      </c>
      <c r="T89" s="1" t="s">
        <v>60</v>
      </c>
      <c r="AR89" s="1" t="s">
        <v>50</v>
      </c>
      <c r="AS89" s="1" t="s">
        <v>50</v>
      </c>
      <c r="AU89" s="1" t="s">
        <v>512</v>
      </c>
      <c r="AV89">
        <v>312</v>
      </c>
    </row>
    <row r="90" spans="1:48" ht="30" customHeight="1" x14ac:dyDescent="0.3">
      <c r="A90" s="23" t="s">
        <v>513</v>
      </c>
      <c r="B90" s="23" t="s">
        <v>514</v>
      </c>
      <c r="C90" s="23" t="s">
        <v>73</v>
      </c>
      <c r="D90" s="21">
        <v>4</v>
      </c>
      <c r="E90" s="20"/>
      <c r="F90" s="20">
        <f t="shared" si="8"/>
        <v>0</v>
      </c>
      <c r="G90" s="20"/>
      <c r="H90" s="20">
        <f t="shared" si="9"/>
        <v>0</v>
      </c>
      <c r="I90" s="20"/>
      <c r="J90" s="20">
        <f t="shared" si="10"/>
        <v>0</v>
      </c>
      <c r="K90" s="20">
        <f t="shared" si="11"/>
        <v>0</v>
      </c>
      <c r="L90" s="20">
        <f t="shared" si="11"/>
        <v>0</v>
      </c>
      <c r="M90" s="23"/>
      <c r="N90" s="1" t="s">
        <v>515</v>
      </c>
      <c r="O90" s="1" t="s">
        <v>50</v>
      </c>
      <c r="P90" s="1" t="s">
        <v>50</v>
      </c>
      <c r="Q90" s="1" t="s">
        <v>376</v>
      </c>
      <c r="R90" s="1" t="s">
        <v>59</v>
      </c>
      <c r="S90" s="1" t="s">
        <v>60</v>
      </c>
      <c r="T90" s="1" t="s">
        <v>60</v>
      </c>
      <c r="AR90" s="1" t="s">
        <v>50</v>
      </c>
      <c r="AS90" s="1" t="s">
        <v>50</v>
      </c>
      <c r="AU90" s="1" t="s">
        <v>516</v>
      </c>
      <c r="AV90">
        <v>314</v>
      </c>
    </row>
    <row r="91" spans="1:48" ht="30" customHeight="1" x14ac:dyDescent="0.3">
      <c r="A91" s="23" t="s">
        <v>435</v>
      </c>
      <c r="B91" s="23" t="s">
        <v>436</v>
      </c>
      <c r="C91" s="23" t="s">
        <v>148</v>
      </c>
      <c r="D91" s="21">
        <v>221</v>
      </c>
      <c r="E91" s="20"/>
      <c r="F91" s="20">
        <f t="shared" si="8"/>
        <v>0</v>
      </c>
      <c r="G91" s="20"/>
      <c r="H91" s="20">
        <f t="shared" si="9"/>
        <v>0</v>
      </c>
      <c r="I91" s="20"/>
      <c r="J91" s="20">
        <f t="shared" si="10"/>
        <v>0</v>
      </c>
      <c r="K91" s="20">
        <f t="shared" si="11"/>
        <v>0</v>
      </c>
      <c r="L91" s="20">
        <f t="shared" si="11"/>
        <v>0</v>
      </c>
      <c r="M91" s="23"/>
      <c r="N91" s="1" t="s">
        <v>437</v>
      </c>
      <c r="O91" s="1" t="s">
        <v>50</v>
      </c>
      <c r="P91" s="1" t="s">
        <v>50</v>
      </c>
      <c r="Q91" s="1" t="s">
        <v>376</v>
      </c>
      <c r="R91" s="1" t="s">
        <v>59</v>
      </c>
      <c r="S91" s="1" t="s">
        <v>60</v>
      </c>
      <c r="T91" s="1" t="s">
        <v>60</v>
      </c>
      <c r="AR91" s="1" t="s">
        <v>50</v>
      </c>
      <c r="AS91" s="1" t="s">
        <v>50</v>
      </c>
      <c r="AU91" s="1" t="s">
        <v>517</v>
      </c>
      <c r="AV91">
        <v>272</v>
      </c>
    </row>
    <row r="92" spans="1:48" ht="30" customHeight="1" x14ac:dyDescent="0.3">
      <c r="A92" s="23" t="s">
        <v>442</v>
      </c>
      <c r="B92" s="23" t="s">
        <v>443</v>
      </c>
      <c r="C92" s="23" t="s">
        <v>148</v>
      </c>
      <c r="D92" s="21">
        <v>14</v>
      </c>
      <c r="E92" s="20"/>
      <c r="F92" s="20">
        <f t="shared" si="8"/>
        <v>0</v>
      </c>
      <c r="G92" s="20"/>
      <c r="H92" s="20">
        <f t="shared" si="9"/>
        <v>0</v>
      </c>
      <c r="I92" s="20"/>
      <c r="J92" s="20">
        <f t="shared" si="10"/>
        <v>0</v>
      </c>
      <c r="K92" s="20">
        <f t="shared" si="11"/>
        <v>0</v>
      </c>
      <c r="L92" s="20">
        <f t="shared" si="11"/>
        <v>0</v>
      </c>
      <c r="M92" s="23"/>
      <c r="N92" s="1" t="s">
        <v>444</v>
      </c>
      <c r="O92" s="1" t="s">
        <v>50</v>
      </c>
      <c r="P92" s="1" t="s">
        <v>50</v>
      </c>
      <c r="Q92" s="1" t="s">
        <v>376</v>
      </c>
      <c r="R92" s="1" t="s">
        <v>59</v>
      </c>
      <c r="S92" s="1" t="s">
        <v>60</v>
      </c>
      <c r="T92" s="1" t="s">
        <v>60</v>
      </c>
      <c r="AR92" s="1" t="s">
        <v>50</v>
      </c>
      <c r="AS92" s="1" t="s">
        <v>50</v>
      </c>
      <c r="AU92" s="1" t="s">
        <v>518</v>
      </c>
      <c r="AV92">
        <v>273</v>
      </c>
    </row>
    <row r="93" spans="1:48" ht="30" customHeight="1" x14ac:dyDescent="0.3">
      <c r="A93" s="21"/>
      <c r="B93" s="21"/>
      <c r="C93" s="21"/>
      <c r="D93" s="21"/>
      <c r="E93" s="20"/>
      <c r="F93" s="20"/>
      <c r="G93" s="20"/>
      <c r="H93" s="20"/>
      <c r="I93" s="20"/>
      <c r="J93" s="20"/>
      <c r="K93" s="20"/>
      <c r="L93" s="20"/>
      <c r="M93" s="21"/>
      <c r="Q93" s="1" t="s">
        <v>376</v>
      </c>
    </row>
    <row r="94" spans="1:48" ht="30" customHeight="1" x14ac:dyDescent="0.3">
      <c r="A94" s="21"/>
      <c r="B94" s="21"/>
      <c r="C94" s="21"/>
      <c r="D94" s="21"/>
      <c r="E94" s="20"/>
      <c r="F94" s="20"/>
      <c r="G94" s="20"/>
      <c r="H94" s="20"/>
      <c r="I94" s="20"/>
      <c r="J94" s="20"/>
      <c r="K94" s="20"/>
      <c r="L94" s="20"/>
      <c r="M94" s="21"/>
      <c r="Q94" s="1" t="s">
        <v>376</v>
      </c>
    </row>
    <row r="95" spans="1:48" ht="30" customHeight="1" x14ac:dyDescent="0.3">
      <c r="A95" s="21"/>
      <c r="B95" s="21"/>
      <c r="C95" s="21"/>
      <c r="D95" s="21"/>
      <c r="E95" s="20"/>
      <c r="F95" s="20"/>
      <c r="G95" s="20"/>
      <c r="H95" s="20"/>
      <c r="I95" s="20"/>
      <c r="J95" s="20"/>
      <c r="K95" s="20"/>
      <c r="L95" s="20"/>
      <c r="M95" s="21"/>
      <c r="Q95" s="1" t="s">
        <v>376</v>
      </c>
    </row>
    <row r="96" spans="1:48" ht="30" customHeight="1" x14ac:dyDescent="0.3">
      <c r="A96" s="21"/>
      <c r="B96" s="21"/>
      <c r="C96" s="21"/>
      <c r="D96" s="21"/>
      <c r="E96" s="20"/>
      <c r="F96" s="20"/>
      <c r="G96" s="20"/>
      <c r="H96" s="20"/>
      <c r="I96" s="20"/>
      <c r="J96" s="20"/>
      <c r="K96" s="20"/>
      <c r="L96" s="20"/>
      <c r="M96" s="21"/>
      <c r="Q96" s="1" t="s">
        <v>376</v>
      </c>
    </row>
    <row r="97" spans="1:48" ht="30" customHeight="1" x14ac:dyDescent="0.3">
      <c r="A97" s="21"/>
      <c r="B97" s="21"/>
      <c r="C97" s="21"/>
      <c r="D97" s="21"/>
      <c r="E97" s="20"/>
      <c r="F97" s="20"/>
      <c r="G97" s="20"/>
      <c r="H97" s="20"/>
      <c r="I97" s="20"/>
      <c r="J97" s="20"/>
      <c r="K97" s="20"/>
      <c r="L97" s="20"/>
      <c r="M97" s="21"/>
      <c r="Q97" s="1" t="s">
        <v>376</v>
      </c>
    </row>
    <row r="98" spans="1:48" ht="30" customHeight="1" x14ac:dyDescent="0.3">
      <c r="A98" s="21"/>
      <c r="B98" s="21"/>
      <c r="C98" s="21"/>
      <c r="D98" s="21"/>
      <c r="E98" s="20"/>
      <c r="F98" s="20"/>
      <c r="G98" s="20"/>
      <c r="H98" s="20"/>
      <c r="I98" s="20"/>
      <c r="J98" s="20"/>
      <c r="K98" s="20"/>
      <c r="L98" s="20"/>
      <c r="M98" s="21"/>
      <c r="Q98" s="1" t="s">
        <v>376</v>
      </c>
    </row>
    <row r="99" spans="1:48" ht="30" customHeight="1" x14ac:dyDescent="0.3">
      <c r="A99" s="21"/>
      <c r="B99" s="21"/>
      <c r="C99" s="21"/>
      <c r="D99" s="21"/>
      <c r="E99" s="20"/>
      <c r="F99" s="20"/>
      <c r="G99" s="20"/>
      <c r="H99" s="20"/>
      <c r="I99" s="20"/>
      <c r="J99" s="20"/>
      <c r="K99" s="20"/>
      <c r="L99" s="20"/>
      <c r="M99" s="21"/>
      <c r="Q99" s="1" t="s">
        <v>376</v>
      </c>
    </row>
    <row r="100" spans="1:48" ht="30" customHeight="1" x14ac:dyDescent="0.3">
      <c r="A100" s="21"/>
      <c r="B100" s="21"/>
      <c r="C100" s="21"/>
      <c r="D100" s="21"/>
      <c r="E100" s="20"/>
      <c r="F100" s="20"/>
      <c r="G100" s="20"/>
      <c r="H100" s="20"/>
      <c r="I100" s="20"/>
      <c r="J100" s="20"/>
      <c r="K100" s="20"/>
      <c r="L100" s="20"/>
      <c r="M100" s="21"/>
      <c r="Q100" s="1" t="s">
        <v>376</v>
      </c>
    </row>
    <row r="101" spans="1:48" ht="30" customHeight="1" x14ac:dyDescent="0.3">
      <c r="A101" s="21"/>
      <c r="B101" s="21"/>
      <c r="C101" s="21"/>
      <c r="D101" s="21"/>
      <c r="E101" s="20"/>
      <c r="F101" s="20"/>
      <c r="G101" s="20"/>
      <c r="H101" s="20"/>
      <c r="I101" s="20"/>
      <c r="J101" s="20"/>
      <c r="K101" s="20"/>
      <c r="L101" s="20"/>
      <c r="M101" s="21"/>
      <c r="Q101" s="1" t="s">
        <v>376</v>
      </c>
    </row>
    <row r="102" spans="1:48" ht="30" customHeight="1" x14ac:dyDescent="0.3">
      <c r="A102" s="21"/>
      <c r="B102" s="21"/>
      <c r="C102" s="21"/>
      <c r="D102" s="21"/>
      <c r="E102" s="20"/>
      <c r="F102" s="20"/>
      <c r="G102" s="20"/>
      <c r="H102" s="20"/>
      <c r="I102" s="20"/>
      <c r="J102" s="20"/>
      <c r="K102" s="20"/>
      <c r="L102" s="20"/>
      <c r="M102" s="21"/>
      <c r="Q102" s="1" t="s">
        <v>376</v>
      </c>
    </row>
    <row r="103" spans="1:48" ht="30" customHeight="1" x14ac:dyDescent="0.3">
      <c r="A103" s="21"/>
      <c r="B103" s="21"/>
      <c r="C103" s="21"/>
      <c r="D103" s="21"/>
      <c r="E103" s="20"/>
      <c r="F103" s="20"/>
      <c r="G103" s="20"/>
      <c r="H103" s="20"/>
      <c r="I103" s="20"/>
      <c r="J103" s="20"/>
      <c r="K103" s="20"/>
      <c r="L103" s="20"/>
      <c r="M103" s="21"/>
      <c r="Q103" s="1" t="s">
        <v>376</v>
      </c>
    </row>
    <row r="104" spans="1:48" ht="30" customHeight="1" x14ac:dyDescent="0.3">
      <c r="A104" s="21"/>
      <c r="B104" s="21"/>
      <c r="C104" s="21"/>
      <c r="D104" s="21"/>
      <c r="E104" s="20"/>
      <c r="F104" s="20"/>
      <c r="G104" s="20"/>
      <c r="H104" s="20"/>
      <c r="I104" s="20"/>
      <c r="J104" s="20"/>
      <c r="K104" s="20"/>
      <c r="L104" s="20"/>
      <c r="M104" s="21"/>
      <c r="Q104" s="1" t="s">
        <v>376</v>
      </c>
    </row>
    <row r="105" spans="1:48" ht="30" customHeight="1" x14ac:dyDescent="0.3">
      <c r="A105" s="21"/>
      <c r="B105" s="21"/>
      <c r="C105" s="21"/>
      <c r="D105" s="21"/>
      <c r="E105" s="20"/>
      <c r="F105" s="20"/>
      <c r="G105" s="20"/>
      <c r="H105" s="20"/>
      <c r="I105" s="20"/>
      <c r="J105" s="20"/>
      <c r="K105" s="20"/>
      <c r="L105" s="20"/>
      <c r="M105" s="21"/>
      <c r="Q105" s="1" t="s">
        <v>376</v>
      </c>
    </row>
    <row r="106" spans="1:48" ht="30" customHeight="1" x14ac:dyDescent="0.3">
      <c r="A106" s="21"/>
      <c r="B106" s="21"/>
      <c r="C106" s="21"/>
      <c r="D106" s="21"/>
      <c r="E106" s="20"/>
      <c r="F106" s="20"/>
      <c r="G106" s="20"/>
      <c r="H106" s="20"/>
      <c r="I106" s="20"/>
      <c r="J106" s="20"/>
      <c r="K106" s="20"/>
      <c r="L106" s="20"/>
      <c r="M106" s="21"/>
      <c r="Q106" s="1" t="s">
        <v>376</v>
      </c>
    </row>
    <row r="107" spans="1:48" ht="30" customHeight="1" x14ac:dyDescent="0.3">
      <c r="A107" s="23" t="s">
        <v>175</v>
      </c>
      <c r="B107" s="21"/>
      <c r="C107" s="21"/>
      <c r="D107" s="21"/>
      <c r="E107" s="20"/>
      <c r="F107" s="20">
        <f>SUMIF(Q83:Q106,"010103",F83:F106)</f>
        <v>0</v>
      </c>
      <c r="G107" s="20"/>
      <c r="H107" s="20">
        <f>SUMIF(Q83:Q106,"010103",H83:H106)</f>
        <v>0</v>
      </c>
      <c r="I107" s="20"/>
      <c r="J107" s="20">
        <f>SUMIF(Q83:Q106,"010103",J83:J106)</f>
        <v>0</v>
      </c>
      <c r="K107" s="20"/>
      <c r="L107" s="20">
        <f>SUMIF(Q83:Q106,"010103",L83:L106)</f>
        <v>0</v>
      </c>
      <c r="M107" s="21"/>
      <c r="N107" t="s">
        <v>176</v>
      </c>
    </row>
    <row r="108" spans="1:48" ht="30" customHeight="1" x14ac:dyDescent="0.3">
      <c r="A108" s="23" t="s">
        <v>377</v>
      </c>
      <c r="B108" s="23" t="s">
        <v>50</v>
      </c>
      <c r="C108" s="21"/>
      <c r="D108" s="21"/>
      <c r="E108" s="20"/>
      <c r="F108" s="20"/>
      <c r="G108" s="20"/>
      <c r="H108" s="20"/>
      <c r="I108" s="20"/>
      <c r="J108" s="20"/>
      <c r="K108" s="20"/>
      <c r="L108" s="20"/>
      <c r="M108" s="21"/>
      <c r="Q108" s="1" t="s">
        <v>378</v>
      </c>
    </row>
    <row r="109" spans="1:48" ht="30" customHeight="1" x14ac:dyDescent="0.3">
      <c r="A109" s="23" t="s">
        <v>381</v>
      </c>
      <c r="B109" s="23" t="s">
        <v>382</v>
      </c>
      <c r="C109" s="23" t="s">
        <v>57</v>
      </c>
      <c r="D109" s="21">
        <v>567</v>
      </c>
      <c r="E109" s="20"/>
      <c r="F109" s="20">
        <f t="shared" ref="F109:F119" si="12">TRUNC(E109*D109, 0)</f>
        <v>0</v>
      </c>
      <c r="G109" s="20"/>
      <c r="H109" s="20">
        <f t="shared" ref="H109:H119" si="13">TRUNC(G109*D109, 0)</f>
        <v>0</v>
      </c>
      <c r="I109" s="20"/>
      <c r="J109" s="20">
        <f t="shared" ref="J109:J119" si="14">TRUNC(I109*D109, 0)</f>
        <v>0</v>
      </c>
      <c r="K109" s="20">
        <f t="shared" ref="K109:L119" si="15">TRUNC(E109+G109+I109, 0)</f>
        <v>0</v>
      </c>
      <c r="L109" s="20">
        <f t="shared" si="15"/>
        <v>0</v>
      </c>
      <c r="M109" s="23"/>
      <c r="N109" s="1" t="s">
        <v>383</v>
      </c>
      <c r="O109" s="1" t="s">
        <v>50</v>
      </c>
      <c r="P109" s="1" t="s">
        <v>50</v>
      </c>
      <c r="Q109" s="1" t="s">
        <v>378</v>
      </c>
      <c r="R109" s="1" t="s">
        <v>59</v>
      </c>
      <c r="S109" s="1" t="s">
        <v>60</v>
      </c>
      <c r="T109" s="1" t="s">
        <v>60</v>
      </c>
      <c r="AR109" s="1" t="s">
        <v>50</v>
      </c>
      <c r="AS109" s="1" t="s">
        <v>50</v>
      </c>
      <c r="AU109" s="1" t="s">
        <v>519</v>
      </c>
      <c r="AV109">
        <v>217</v>
      </c>
    </row>
    <row r="110" spans="1:48" ht="30" customHeight="1" x14ac:dyDescent="0.3">
      <c r="A110" s="23" t="s">
        <v>391</v>
      </c>
      <c r="B110" s="23" t="s">
        <v>392</v>
      </c>
      <c r="C110" s="23" t="s">
        <v>57</v>
      </c>
      <c r="D110" s="21">
        <v>125</v>
      </c>
      <c r="E110" s="20"/>
      <c r="F110" s="20">
        <f t="shared" si="12"/>
        <v>0</v>
      </c>
      <c r="G110" s="20"/>
      <c r="H110" s="20">
        <f t="shared" si="13"/>
        <v>0</v>
      </c>
      <c r="I110" s="20"/>
      <c r="J110" s="20">
        <f t="shared" si="14"/>
        <v>0</v>
      </c>
      <c r="K110" s="20">
        <f t="shared" si="15"/>
        <v>0</v>
      </c>
      <c r="L110" s="20">
        <f t="shared" si="15"/>
        <v>0</v>
      </c>
      <c r="M110" s="23"/>
      <c r="N110" s="1" t="s">
        <v>393</v>
      </c>
      <c r="O110" s="1" t="s">
        <v>50</v>
      </c>
      <c r="P110" s="1" t="s">
        <v>50</v>
      </c>
      <c r="Q110" s="1" t="s">
        <v>378</v>
      </c>
      <c r="R110" s="1" t="s">
        <v>59</v>
      </c>
      <c r="S110" s="1" t="s">
        <v>60</v>
      </c>
      <c r="T110" s="1" t="s">
        <v>60</v>
      </c>
      <c r="AR110" s="1" t="s">
        <v>50</v>
      </c>
      <c r="AS110" s="1" t="s">
        <v>50</v>
      </c>
      <c r="AU110" s="1" t="s">
        <v>520</v>
      </c>
      <c r="AV110">
        <v>220</v>
      </c>
    </row>
    <row r="111" spans="1:48" ht="30" customHeight="1" x14ac:dyDescent="0.3">
      <c r="A111" s="23" t="s">
        <v>395</v>
      </c>
      <c r="B111" s="23" t="s">
        <v>396</v>
      </c>
      <c r="C111" s="23" t="s">
        <v>73</v>
      </c>
      <c r="D111" s="21">
        <v>168</v>
      </c>
      <c r="E111" s="20"/>
      <c r="F111" s="20">
        <f t="shared" si="12"/>
        <v>0</v>
      </c>
      <c r="G111" s="20"/>
      <c r="H111" s="20">
        <f t="shared" si="13"/>
        <v>0</v>
      </c>
      <c r="I111" s="20"/>
      <c r="J111" s="20">
        <f t="shared" si="14"/>
        <v>0</v>
      </c>
      <c r="K111" s="20">
        <f t="shared" si="15"/>
        <v>0</v>
      </c>
      <c r="L111" s="20">
        <f t="shared" si="15"/>
        <v>0</v>
      </c>
      <c r="M111" s="23"/>
      <c r="N111" s="1" t="s">
        <v>397</v>
      </c>
      <c r="O111" s="1" t="s">
        <v>50</v>
      </c>
      <c r="P111" s="1" t="s">
        <v>50</v>
      </c>
      <c r="Q111" s="1" t="s">
        <v>378</v>
      </c>
      <c r="R111" s="1" t="s">
        <v>60</v>
      </c>
      <c r="S111" s="1" t="s">
        <v>60</v>
      </c>
      <c r="T111" s="1" t="s">
        <v>59</v>
      </c>
      <c r="AR111" s="1" t="s">
        <v>50</v>
      </c>
      <c r="AS111" s="1" t="s">
        <v>50</v>
      </c>
      <c r="AU111" s="1" t="s">
        <v>521</v>
      </c>
      <c r="AV111">
        <v>221</v>
      </c>
    </row>
    <row r="112" spans="1:48" ht="30" customHeight="1" x14ac:dyDescent="0.3">
      <c r="A112" s="23" t="s">
        <v>399</v>
      </c>
      <c r="B112" s="23" t="s">
        <v>476</v>
      </c>
      <c r="C112" s="23" t="s">
        <v>57</v>
      </c>
      <c r="D112" s="21">
        <v>1383</v>
      </c>
      <c r="E112" s="20"/>
      <c r="F112" s="20">
        <f t="shared" si="12"/>
        <v>0</v>
      </c>
      <c r="G112" s="20"/>
      <c r="H112" s="20">
        <f t="shared" si="13"/>
        <v>0</v>
      </c>
      <c r="I112" s="20"/>
      <c r="J112" s="20">
        <f t="shared" si="14"/>
        <v>0</v>
      </c>
      <c r="K112" s="20">
        <f t="shared" si="15"/>
        <v>0</v>
      </c>
      <c r="L112" s="20">
        <f t="shared" si="15"/>
        <v>0</v>
      </c>
      <c r="M112" s="23"/>
      <c r="N112" s="1" t="s">
        <v>477</v>
      </c>
      <c r="O112" s="1" t="s">
        <v>50</v>
      </c>
      <c r="P112" s="1" t="s">
        <v>50</v>
      </c>
      <c r="Q112" s="1" t="s">
        <v>378</v>
      </c>
      <c r="R112" s="1" t="s">
        <v>59</v>
      </c>
      <c r="S112" s="1" t="s">
        <v>60</v>
      </c>
      <c r="T112" s="1" t="s">
        <v>60</v>
      </c>
      <c r="AR112" s="1" t="s">
        <v>50</v>
      </c>
      <c r="AS112" s="1" t="s">
        <v>50</v>
      </c>
      <c r="AU112" s="1" t="s">
        <v>522</v>
      </c>
      <c r="AV112">
        <v>227</v>
      </c>
    </row>
    <row r="113" spans="1:48" ht="30" customHeight="1" x14ac:dyDescent="0.3">
      <c r="A113" s="23" t="s">
        <v>523</v>
      </c>
      <c r="B113" s="23" t="s">
        <v>524</v>
      </c>
      <c r="C113" s="23" t="s">
        <v>57</v>
      </c>
      <c r="D113" s="21">
        <v>692</v>
      </c>
      <c r="E113" s="20"/>
      <c r="F113" s="20">
        <f t="shared" si="12"/>
        <v>0</v>
      </c>
      <c r="G113" s="20"/>
      <c r="H113" s="20">
        <f t="shared" si="13"/>
        <v>0</v>
      </c>
      <c r="I113" s="20"/>
      <c r="J113" s="20">
        <f t="shared" si="14"/>
        <v>0</v>
      </c>
      <c r="K113" s="20">
        <f t="shared" si="15"/>
        <v>0</v>
      </c>
      <c r="L113" s="20">
        <f t="shared" si="15"/>
        <v>0</v>
      </c>
      <c r="M113" s="23"/>
      <c r="N113" s="1" t="s">
        <v>525</v>
      </c>
      <c r="O113" s="1" t="s">
        <v>50</v>
      </c>
      <c r="P113" s="1" t="s">
        <v>50</v>
      </c>
      <c r="Q113" s="1" t="s">
        <v>378</v>
      </c>
      <c r="R113" s="1" t="s">
        <v>59</v>
      </c>
      <c r="S113" s="1" t="s">
        <v>60</v>
      </c>
      <c r="T113" s="1" t="s">
        <v>60</v>
      </c>
      <c r="AR113" s="1" t="s">
        <v>50</v>
      </c>
      <c r="AS113" s="1" t="s">
        <v>50</v>
      </c>
      <c r="AU113" s="1" t="s">
        <v>526</v>
      </c>
      <c r="AV113">
        <v>262</v>
      </c>
    </row>
    <row r="114" spans="1:48" ht="30" customHeight="1" x14ac:dyDescent="0.3">
      <c r="A114" s="23" t="s">
        <v>407</v>
      </c>
      <c r="B114" s="23" t="s">
        <v>411</v>
      </c>
      <c r="C114" s="23" t="s">
        <v>73</v>
      </c>
      <c r="D114" s="21">
        <v>85</v>
      </c>
      <c r="E114" s="20"/>
      <c r="F114" s="20">
        <f t="shared" si="12"/>
        <v>0</v>
      </c>
      <c r="G114" s="20"/>
      <c r="H114" s="20">
        <f t="shared" si="13"/>
        <v>0</v>
      </c>
      <c r="I114" s="20"/>
      <c r="J114" s="20">
        <f t="shared" si="14"/>
        <v>0</v>
      </c>
      <c r="K114" s="20">
        <f t="shared" si="15"/>
        <v>0</v>
      </c>
      <c r="L114" s="20">
        <f t="shared" si="15"/>
        <v>0</v>
      </c>
      <c r="M114" s="23"/>
      <c r="N114" s="1" t="s">
        <v>412</v>
      </c>
      <c r="O114" s="1" t="s">
        <v>50</v>
      </c>
      <c r="P114" s="1" t="s">
        <v>50</v>
      </c>
      <c r="Q114" s="1" t="s">
        <v>378</v>
      </c>
      <c r="R114" s="1" t="s">
        <v>59</v>
      </c>
      <c r="S114" s="1" t="s">
        <v>60</v>
      </c>
      <c r="T114" s="1" t="s">
        <v>60</v>
      </c>
      <c r="AR114" s="1" t="s">
        <v>50</v>
      </c>
      <c r="AS114" s="1" t="s">
        <v>50</v>
      </c>
      <c r="AU114" s="1" t="s">
        <v>527</v>
      </c>
      <c r="AV114">
        <v>229</v>
      </c>
    </row>
    <row r="115" spans="1:48" ht="30" customHeight="1" x14ac:dyDescent="0.3">
      <c r="A115" s="23" t="s">
        <v>414</v>
      </c>
      <c r="B115" s="23" t="s">
        <v>418</v>
      </c>
      <c r="C115" s="23" t="s">
        <v>73</v>
      </c>
      <c r="D115" s="21">
        <v>85</v>
      </c>
      <c r="E115" s="20"/>
      <c r="F115" s="20">
        <f t="shared" si="12"/>
        <v>0</v>
      </c>
      <c r="G115" s="20"/>
      <c r="H115" s="20">
        <f t="shared" si="13"/>
        <v>0</v>
      </c>
      <c r="I115" s="20"/>
      <c r="J115" s="20">
        <f t="shared" si="14"/>
        <v>0</v>
      </c>
      <c r="K115" s="20">
        <f t="shared" si="15"/>
        <v>0</v>
      </c>
      <c r="L115" s="20">
        <f t="shared" si="15"/>
        <v>0</v>
      </c>
      <c r="M115" s="23"/>
      <c r="N115" s="1" t="s">
        <v>419</v>
      </c>
      <c r="O115" s="1" t="s">
        <v>50</v>
      </c>
      <c r="P115" s="1" t="s">
        <v>50</v>
      </c>
      <c r="Q115" s="1" t="s">
        <v>378</v>
      </c>
      <c r="R115" s="1" t="s">
        <v>60</v>
      </c>
      <c r="S115" s="1" t="s">
        <v>60</v>
      </c>
      <c r="T115" s="1" t="s">
        <v>59</v>
      </c>
      <c r="AR115" s="1" t="s">
        <v>50</v>
      </c>
      <c r="AS115" s="1" t="s">
        <v>50</v>
      </c>
      <c r="AU115" s="1" t="s">
        <v>528</v>
      </c>
      <c r="AV115">
        <v>231</v>
      </c>
    </row>
    <row r="116" spans="1:48" ht="30" customHeight="1" x14ac:dyDescent="0.3">
      <c r="A116" s="23" t="s">
        <v>529</v>
      </c>
      <c r="B116" s="23" t="s">
        <v>50</v>
      </c>
      <c r="C116" s="23" t="s">
        <v>73</v>
      </c>
      <c r="D116" s="21">
        <v>82</v>
      </c>
      <c r="E116" s="20"/>
      <c r="F116" s="20">
        <f t="shared" si="12"/>
        <v>0</v>
      </c>
      <c r="G116" s="20"/>
      <c r="H116" s="20">
        <f t="shared" si="13"/>
        <v>0</v>
      </c>
      <c r="I116" s="20"/>
      <c r="J116" s="20">
        <f t="shared" si="14"/>
        <v>0</v>
      </c>
      <c r="K116" s="20">
        <f t="shared" si="15"/>
        <v>0</v>
      </c>
      <c r="L116" s="20">
        <f t="shared" si="15"/>
        <v>0</v>
      </c>
      <c r="M116" s="23"/>
      <c r="N116" s="1" t="s">
        <v>530</v>
      </c>
      <c r="O116" s="1" t="s">
        <v>50</v>
      </c>
      <c r="P116" s="1" t="s">
        <v>50</v>
      </c>
      <c r="Q116" s="1" t="s">
        <v>378</v>
      </c>
      <c r="R116" s="1" t="s">
        <v>59</v>
      </c>
      <c r="S116" s="1" t="s">
        <v>60</v>
      </c>
      <c r="T116" s="1" t="s">
        <v>60</v>
      </c>
      <c r="AR116" s="1" t="s">
        <v>50</v>
      </c>
      <c r="AS116" s="1" t="s">
        <v>50</v>
      </c>
      <c r="AU116" s="1" t="s">
        <v>531</v>
      </c>
      <c r="AV116">
        <v>264</v>
      </c>
    </row>
    <row r="117" spans="1:48" ht="30" customHeight="1" x14ac:dyDescent="0.3">
      <c r="A117" s="23" t="s">
        <v>532</v>
      </c>
      <c r="B117" s="23" t="s">
        <v>50</v>
      </c>
      <c r="C117" s="23" t="s">
        <v>73</v>
      </c>
      <c r="D117" s="21">
        <v>2</v>
      </c>
      <c r="E117" s="20"/>
      <c r="F117" s="20">
        <f t="shared" si="12"/>
        <v>0</v>
      </c>
      <c r="G117" s="20"/>
      <c r="H117" s="20">
        <f t="shared" si="13"/>
        <v>0</v>
      </c>
      <c r="I117" s="20"/>
      <c r="J117" s="20">
        <f t="shared" si="14"/>
        <v>0</v>
      </c>
      <c r="K117" s="20">
        <f t="shared" si="15"/>
        <v>0</v>
      </c>
      <c r="L117" s="20">
        <f t="shared" si="15"/>
        <v>0</v>
      </c>
      <c r="M117" s="23"/>
      <c r="N117" s="1" t="s">
        <v>533</v>
      </c>
      <c r="O117" s="1" t="s">
        <v>50</v>
      </c>
      <c r="P117" s="1" t="s">
        <v>50</v>
      </c>
      <c r="Q117" s="1" t="s">
        <v>378</v>
      </c>
      <c r="R117" s="1" t="s">
        <v>59</v>
      </c>
      <c r="S117" s="1" t="s">
        <v>60</v>
      </c>
      <c r="T117" s="1" t="s">
        <v>60</v>
      </c>
      <c r="AR117" s="1" t="s">
        <v>50</v>
      </c>
      <c r="AS117" s="1" t="s">
        <v>50</v>
      </c>
      <c r="AU117" s="1" t="s">
        <v>534</v>
      </c>
      <c r="AV117">
        <v>316</v>
      </c>
    </row>
    <row r="118" spans="1:48" ht="30" customHeight="1" x14ac:dyDescent="0.3">
      <c r="A118" s="23" t="s">
        <v>435</v>
      </c>
      <c r="B118" s="23" t="s">
        <v>436</v>
      </c>
      <c r="C118" s="23" t="s">
        <v>148</v>
      </c>
      <c r="D118" s="21">
        <v>285</v>
      </c>
      <c r="E118" s="20"/>
      <c r="F118" s="20">
        <f t="shared" si="12"/>
        <v>0</v>
      </c>
      <c r="G118" s="20"/>
      <c r="H118" s="20">
        <f t="shared" si="13"/>
        <v>0</v>
      </c>
      <c r="I118" s="20"/>
      <c r="J118" s="20">
        <f t="shared" si="14"/>
        <v>0</v>
      </c>
      <c r="K118" s="20">
        <f t="shared" si="15"/>
        <v>0</v>
      </c>
      <c r="L118" s="20">
        <f t="shared" si="15"/>
        <v>0</v>
      </c>
      <c r="M118" s="23"/>
      <c r="N118" s="1" t="s">
        <v>437</v>
      </c>
      <c r="O118" s="1" t="s">
        <v>50</v>
      </c>
      <c r="P118" s="1" t="s">
        <v>50</v>
      </c>
      <c r="Q118" s="1" t="s">
        <v>378</v>
      </c>
      <c r="R118" s="1" t="s">
        <v>59</v>
      </c>
      <c r="S118" s="1" t="s">
        <v>60</v>
      </c>
      <c r="T118" s="1" t="s">
        <v>60</v>
      </c>
      <c r="AR118" s="1" t="s">
        <v>50</v>
      </c>
      <c r="AS118" s="1" t="s">
        <v>50</v>
      </c>
      <c r="AU118" s="1" t="s">
        <v>535</v>
      </c>
      <c r="AV118">
        <v>263</v>
      </c>
    </row>
    <row r="119" spans="1:48" ht="30" customHeight="1" x14ac:dyDescent="0.3">
      <c r="A119" s="23" t="s">
        <v>442</v>
      </c>
      <c r="B119" s="23" t="s">
        <v>443</v>
      </c>
      <c r="C119" s="23" t="s">
        <v>148</v>
      </c>
      <c r="D119" s="21">
        <v>13</v>
      </c>
      <c r="E119" s="20"/>
      <c r="F119" s="20">
        <f t="shared" si="12"/>
        <v>0</v>
      </c>
      <c r="G119" s="20"/>
      <c r="H119" s="20">
        <f t="shared" si="13"/>
        <v>0</v>
      </c>
      <c r="I119" s="20"/>
      <c r="J119" s="20">
        <f t="shared" si="14"/>
        <v>0</v>
      </c>
      <c r="K119" s="20">
        <f t="shared" si="15"/>
        <v>0</v>
      </c>
      <c r="L119" s="20">
        <f t="shared" si="15"/>
        <v>0</v>
      </c>
      <c r="M119" s="23"/>
      <c r="N119" s="1" t="s">
        <v>444</v>
      </c>
      <c r="O119" s="1" t="s">
        <v>50</v>
      </c>
      <c r="P119" s="1" t="s">
        <v>50</v>
      </c>
      <c r="Q119" s="1" t="s">
        <v>378</v>
      </c>
      <c r="R119" s="1" t="s">
        <v>59</v>
      </c>
      <c r="S119" s="1" t="s">
        <v>60</v>
      </c>
      <c r="T119" s="1" t="s">
        <v>60</v>
      </c>
      <c r="AR119" s="1" t="s">
        <v>50</v>
      </c>
      <c r="AS119" s="1" t="s">
        <v>50</v>
      </c>
      <c r="AU119" s="1" t="s">
        <v>536</v>
      </c>
      <c r="AV119">
        <v>265</v>
      </c>
    </row>
    <row r="120" spans="1:48" ht="30" customHeight="1" x14ac:dyDescent="0.3">
      <c r="A120" s="21"/>
      <c r="B120" s="21"/>
      <c r="C120" s="21"/>
      <c r="D120" s="21"/>
      <c r="E120" s="20"/>
      <c r="F120" s="20"/>
      <c r="G120" s="20"/>
      <c r="H120" s="20"/>
      <c r="I120" s="20"/>
      <c r="J120" s="20"/>
      <c r="K120" s="20"/>
      <c r="L120" s="20"/>
      <c r="M120" s="21"/>
      <c r="Q120" s="1" t="s">
        <v>378</v>
      </c>
    </row>
    <row r="121" spans="1:48" ht="30" customHeight="1" x14ac:dyDescent="0.3">
      <c r="A121" s="21"/>
      <c r="B121" s="21"/>
      <c r="C121" s="21"/>
      <c r="D121" s="21"/>
      <c r="E121" s="20"/>
      <c r="F121" s="20"/>
      <c r="G121" s="20"/>
      <c r="H121" s="20"/>
      <c r="I121" s="20"/>
      <c r="J121" s="20"/>
      <c r="K121" s="20"/>
      <c r="L121" s="20"/>
      <c r="M121" s="21"/>
      <c r="Q121" s="1" t="s">
        <v>378</v>
      </c>
    </row>
    <row r="122" spans="1:48" ht="30" customHeight="1" x14ac:dyDescent="0.3">
      <c r="A122" s="21"/>
      <c r="B122" s="21"/>
      <c r="C122" s="21"/>
      <c r="D122" s="21"/>
      <c r="E122" s="20"/>
      <c r="F122" s="20"/>
      <c r="G122" s="20"/>
      <c r="H122" s="20"/>
      <c r="I122" s="20"/>
      <c r="J122" s="20"/>
      <c r="K122" s="20"/>
      <c r="L122" s="20"/>
      <c r="M122" s="21"/>
      <c r="Q122" s="1" t="s">
        <v>378</v>
      </c>
    </row>
    <row r="123" spans="1:48" ht="30" customHeight="1" x14ac:dyDescent="0.3">
      <c r="A123" s="21"/>
      <c r="B123" s="21"/>
      <c r="C123" s="21"/>
      <c r="D123" s="21"/>
      <c r="E123" s="20"/>
      <c r="F123" s="20"/>
      <c r="G123" s="20"/>
      <c r="H123" s="20"/>
      <c r="I123" s="20"/>
      <c r="J123" s="20"/>
      <c r="K123" s="20"/>
      <c r="L123" s="20"/>
      <c r="M123" s="21"/>
      <c r="Q123" s="1" t="s">
        <v>378</v>
      </c>
    </row>
    <row r="124" spans="1:48" ht="30" customHeight="1" x14ac:dyDescent="0.3">
      <c r="A124" s="21"/>
      <c r="B124" s="21"/>
      <c r="C124" s="21"/>
      <c r="D124" s="21"/>
      <c r="E124" s="20"/>
      <c r="F124" s="20"/>
      <c r="G124" s="20"/>
      <c r="H124" s="20"/>
      <c r="I124" s="20"/>
      <c r="J124" s="20"/>
      <c r="K124" s="20"/>
      <c r="L124" s="20"/>
      <c r="M124" s="21"/>
      <c r="Q124" s="1" t="s">
        <v>378</v>
      </c>
    </row>
    <row r="125" spans="1:48" ht="30" customHeight="1" x14ac:dyDescent="0.3">
      <c r="A125" s="21"/>
      <c r="B125" s="21"/>
      <c r="C125" s="21"/>
      <c r="D125" s="21"/>
      <c r="E125" s="20"/>
      <c r="F125" s="20"/>
      <c r="G125" s="20"/>
      <c r="H125" s="20"/>
      <c r="I125" s="20"/>
      <c r="J125" s="20"/>
      <c r="K125" s="20"/>
      <c r="L125" s="20"/>
      <c r="M125" s="21"/>
      <c r="Q125" s="1" t="s">
        <v>378</v>
      </c>
    </row>
    <row r="126" spans="1:48" ht="30" customHeight="1" x14ac:dyDescent="0.3">
      <c r="A126" s="21"/>
      <c r="B126" s="21"/>
      <c r="C126" s="21"/>
      <c r="D126" s="21"/>
      <c r="E126" s="20"/>
      <c r="F126" s="20"/>
      <c r="G126" s="20"/>
      <c r="H126" s="20"/>
      <c r="I126" s="20"/>
      <c r="J126" s="20"/>
      <c r="K126" s="20"/>
      <c r="L126" s="20"/>
      <c r="M126" s="21"/>
      <c r="Q126" s="1" t="s">
        <v>378</v>
      </c>
    </row>
    <row r="127" spans="1:48" ht="30" customHeight="1" x14ac:dyDescent="0.3">
      <c r="A127" s="21"/>
      <c r="B127" s="21"/>
      <c r="C127" s="21"/>
      <c r="D127" s="21"/>
      <c r="E127" s="20"/>
      <c r="F127" s="20"/>
      <c r="G127" s="20"/>
      <c r="H127" s="20"/>
      <c r="I127" s="20"/>
      <c r="J127" s="20"/>
      <c r="K127" s="20"/>
      <c r="L127" s="20"/>
      <c r="M127" s="21"/>
      <c r="Q127" s="1" t="s">
        <v>378</v>
      </c>
    </row>
    <row r="128" spans="1:48" ht="30" customHeight="1" x14ac:dyDescent="0.3">
      <c r="A128" s="21"/>
      <c r="B128" s="21"/>
      <c r="C128" s="21"/>
      <c r="D128" s="21"/>
      <c r="E128" s="20"/>
      <c r="F128" s="20"/>
      <c r="G128" s="20"/>
      <c r="H128" s="20"/>
      <c r="I128" s="20"/>
      <c r="J128" s="20"/>
      <c r="K128" s="20"/>
      <c r="L128" s="20"/>
      <c r="M128" s="21"/>
      <c r="Q128" s="1" t="s">
        <v>378</v>
      </c>
    </row>
    <row r="129" spans="1:48" ht="30" customHeight="1" x14ac:dyDescent="0.3">
      <c r="A129" s="21"/>
      <c r="B129" s="21"/>
      <c r="C129" s="21"/>
      <c r="D129" s="21"/>
      <c r="E129" s="20"/>
      <c r="F129" s="20"/>
      <c r="G129" s="20"/>
      <c r="H129" s="20"/>
      <c r="I129" s="20"/>
      <c r="J129" s="20"/>
      <c r="K129" s="20"/>
      <c r="L129" s="20"/>
      <c r="M129" s="21"/>
      <c r="Q129" s="1" t="s">
        <v>378</v>
      </c>
    </row>
    <row r="130" spans="1:48" ht="30" customHeight="1" x14ac:dyDescent="0.3">
      <c r="A130" s="21"/>
      <c r="B130" s="21"/>
      <c r="C130" s="21"/>
      <c r="D130" s="21"/>
      <c r="E130" s="20"/>
      <c r="F130" s="20"/>
      <c r="G130" s="20"/>
      <c r="H130" s="20"/>
      <c r="I130" s="20"/>
      <c r="J130" s="20"/>
      <c r="K130" s="20"/>
      <c r="L130" s="20"/>
      <c r="M130" s="21"/>
      <c r="Q130" s="1" t="s">
        <v>378</v>
      </c>
    </row>
    <row r="131" spans="1:48" ht="30" customHeight="1" x14ac:dyDescent="0.3">
      <c r="A131" s="21"/>
      <c r="B131" s="21"/>
      <c r="C131" s="21"/>
      <c r="D131" s="21"/>
      <c r="E131" s="20"/>
      <c r="F131" s="20"/>
      <c r="G131" s="20"/>
      <c r="H131" s="20"/>
      <c r="I131" s="20"/>
      <c r="J131" s="20"/>
      <c r="K131" s="20"/>
      <c r="L131" s="20"/>
      <c r="M131" s="21"/>
      <c r="Q131" s="1" t="s">
        <v>378</v>
      </c>
    </row>
    <row r="132" spans="1:48" ht="30" customHeight="1" x14ac:dyDescent="0.3">
      <c r="A132" s="21"/>
      <c r="B132" s="21"/>
      <c r="C132" s="21"/>
      <c r="D132" s="21"/>
      <c r="E132" s="20"/>
      <c r="F132" s="20"/>
      <c r="G132" s="20"/>
      <c r="H132" s="20"/>
      <c r="I132" s="20"/>
      <c r="J132" s="20"/>
      <c r="K132" s="20"/>
      <c r="L132" s="20"/>
      <c r="M132" s="21"/>
      <c r="Q132" s="1" t="s">
        <v>378</v>
      </c>
    </row>
    <row r="133" spans="1:48" ht="30" customHeight="1" x14ac:dyDescent="0.3">
      <c r="A133" s="23" t="s">
        <v>175</v>
      </c>
      <c r="B133" s="21"/>
      <c r="C133" s="21"/>
      <c r="D133" s="21"/>
      <c r="E133" s="20"/>
      <c r="F133" s="20">
        <f>SUMIF(Q109:Q132,"010104",F109:F132)</f>
        <v>0</v>
      </c>
      <c r="G133" s="20"/>
      <c r="H133" s="20">
        <f>SUMIF(Q109:Q132,"010104",H109:H132)</f>
        <v>0</v>
      </c>
      <c r="I133" s="20"/>
      <c r="J133" s="20">
        <f>SUMIF(Q109:Q132,"010104",J109:J132)</f>
        <v>0</v>
      </c>
      <c r="K133" s="20"/>
      <c r="L133" s="20">
        <f>SUMIF(Q109:Q132,"010104",L109:L132)</f>
        <v>0</v>
      </c>
      <c r="M133" s="21"/>
      <c r="N133" t="s">
        <v>176</v>
      </c>
    </row>
    <row r="134" spans="1:48" ht="30" customHeight="1" x14ac:dyDescent="0.3">
      <c r="A134" s="23" t="s">
        <v>379</v>
      </c>
      <c r="B134" s="23" t="s">
        <v>50</v>
      </c>
      <c r="C134" s="21"/>
      <c r="D134" s="21"/>
      <c r="E134" s="20"/>
      <c r="F134" s="20"/>
      <c r="G134" s="20"/>
      <c r="H134" s="20"/>
      <c r="I134" s="20"/>
      <c r="J134" s="20"/>
      <c r="K134" s="20"/>
      <c r="L134" s="20"/>
      <c r="M134" s="21"/>
      <c r="Q134" s="1" t="s">
        <v>380</v>
      </c>
    </row>
    <row r="135" spans="1:48" ht="30" customHeight="1" x14ac:dyDescent="0.3">
      <c r="A135" s="23" t="s">
        <v>381</v>
      </c>
      <c r="B135" s="23" t="s">
        <v>388</v>
      </c>
      <c r="C135" s="23" t="s">
        <v>57</v>
      </c>
      <c r="D135" s="21">
        <v>786</v>
      </c>
      <c r="E135" s="20"/>
      <c r="F135" s="20">
        <f>TRUNC(E135*D135, 0)</f>
        <v>0</v>
      </c>
      <c r="G135" s="20"/>
      <c r="H135" s="20">
        <f>TRUNC(G135*D135, 0)</f>
        <v>0</v>
      </c>
      <c r="I135" s="20"/>
      <c r="J135" s="20">
        <f>TRUNC(I135*D135, 0)</f>
        <v>0</v>
      </c>
      <c r="K135" s="20">
        <f t="shared" ref="K135:L139" si="16">TRUNC(E135+G135+I135, 0)</f>
        <v>0</v>
      </c>
      <c r="L135" s="20">
        <f t="shared" si="16"/>
        <v>0</v>
      </c>
      <c r="M135" s="23"/>
      <c r="N135" s="1" t="s">
        <v>389</v>
      </c>
      <c r="O135" s="1" t="s">
        <v>50</v>
      </c>
      <c r="P135" s="1" t="s">
        <v>50</v>
      </c>
      <c r="Q135" s="1" t="s">
        <v>380</v>
      </c>
      <c r="R135" s="1" t="s">
        <v>59</v>
      </c>
      <c r="S135" s="1" t="s">
        <v>60</v>
      </c>
      <c r="T135" s="1" t="s">
        <v>60</v>
      </c>
      <c r="AR135" s="1" t="s">
        <v>50</v>
      </c>
      <c r="AS135" s="1" t="s">
        <v>50</v>
      </c>
      <c r="AU135" s="1" t="s">
        <v>537</v>
      </c>
      <c r="AV135">
        <v>324</v>
      </c>
    </row>
    <row r="136" spans="1:48" ht="30" customHeight="1" x14ac:dyDescent="0.3">
      <c r="A136" s="23" t="s">
        <v>407</v>
      </c>
      <c r="B136" s="23" t="s">
        <v>411</v>
      </c>
      <c r="C136" s="23" t="s">
        <v>73</v>
      </c>
      <c r="D136" s="21">
        <v>15</v>
      </c>
      <c r="E136" s="20"/>
      <c r="F136" s="20">
        <f>TRUNC(E136*D136, 0)</f>
        <v>0</v>
      </c>
      <c r="G136" s="20"/>
      <c r="H136" s="20">
        <f>TRUNC(G136*D136, 0)</f>
        <v>0</v>
      </c>
      <c r="I136" s="20"/>
      <c r="J136" s="20">
        <f>TRUNC(I136*D136, 0)</f>
        <v>0</v>
      </c>
      <c r="K136" s="20">
        <f t="shared" si="16"/>
        <v>0</v>
      </c>
      <c r="L136" s="20">
        <f t="shared" si="16"/>
        <v>0</v>
      </c>
      <c r="M136" s="23"/>
      <c r="N136" s="1" t="s">
        <v>412</v>
      </c>
      <c r="O136" s="1" t="s">
        <v>50</v>
      </c>
      <c r="P136" s="1" t="s">
        <v>50</v>
      </c>
      <c r="Q136" s="1" t="s">
        <v>380</v>
      </c>
      <c r="R136" s="1" t="s">
        <v>59</v>
      </c>
      <c r="S136" s="1" t="s">
        <v>60</v>
      </c>
      <c r="T136" s="1" t="s">
        <v>60</v>
      </c>
      <c r="AR136" s="1" t="s">
        <v>50</v>
      </c>
      <c r="AS136" s="1" t="s">
        <v>50</v>
      </c>
      <c r="AU136" s="1" t="s">
        <v>538</v>
      </c>
      <c r="AV136">
        <v>325</v>
      </c>
    </row>
    <row r="137" spans="1:48" ht="30" customHeight="1" x14ac:dyDescent="0.3">
      <c r="A137" s="23" t="s">
        <v>414</v>
      </c>
      <c r="B137" s="23" t="s">
        <v>418</v>
      </c>
      <c r="C137" s="23" t="s">
        <v>73</v>
      </c>
      <c r="D137" s="21">
        <v>15</v>
      </c>
      <c r="E137" s="20"/>
      <c r="F137" s="20">
        <f>TRUNC(E137*D137, 0)</f>
        <v>0</v>
      </c>
      <c r="G137" s="20"/>
      <c r="H137" s="20">
        <f>TRUNC(G137*D137, 0)</f>
        <v>0</v>
      </c>
      <c r="I137" s="20"/>
      <c r="J137" s="20">
        <f>TRUNC(I137*D137, 0)</f>
        <v>0</v>
      </c>
      <c r="K137" s="20">
        <f t="shared" si="16"/>
        <v>0</v>
      </c>
      <c r="L137" s="20">
        <f t="shared" si="16"/>
        <v>0</v>
      </c>
      <c r="M137" s="23"/>
      <c r="N137" s="1" t="s">
        <v>419</v>
      </c>
      <c r="O137" s="1" t="s">
        <v>50</v>
      </c>
      <c r="P137" s="1" t="s">
        <v>50</v>
      </c>
      <c r="Q137" s="1" t="s">
        <v>380</v>
      </c>
      <c r="R137" s="1" t="s">
        <v>60</v>
      </c>
      <c r="S137" s="1" t="s">
        <v>60</v>
      </c>
      <c r="T137" s="1" t="s">
        <v>59</v>
      </c>
      <c r="AR137" s="1" t="s">
        <v>50</v>
      </c>
      <c r="AS137" s="1" t="s">
        <v>50</v>
      </c>
      <c r="AU137" s="1" t="s">
        <v>539</v>
      </c>
      <c r="AV137">
        <v>326</v>
      </c>
    </row>
    <row r="138" spans="1:48" ht="30" customHeight="1" x14ac:dyDescent="0.3">
      <c r="A138" s="23" t="s">
        <v>435</v>
      </c>
      <c r="B138" s="23" t="s">
        <v>439</v>
      </c>
      <c r="C138" s="23" t="s">
        <v>148</v>
      </c>
      <c r="D138" s="21">
        <v>393</v>
      </c>
      <c r="E138" s="20"/>
      <c r="F138" s="20">
        <f>TRUNC(E138*D138, 0)</f>
        <v>0</v>
      </c>
      <c r="G138" s="20"/>
      <c r="H138" s="20">
        <f>TRUNC(G138*D138, 0)</f>
        <v>0</v>
      </c>
      <c r="I138" s="20"/>
      <c r="J138" s="20">
        <f>TRUNC(I138*D138, 0)</f>
        <v>0</v>
      </c>
      <c r="K138" s="20">
        <f t="shared" si="16"/>
        <v>0</v>
      </c>
      <c r="L138" s="20">
        <f t="shared" si="16"/>
        <v>0</v>
      </c>
      <c r="M138" s="23"/>
      <c r="N138" s="1" t="s">
        <v>440</v>
      </c>
      <c r="O138" s="1" t="s">
        <v>50</v>
      </c>
      <c r="P138" s="1" t="s">
        <v>50</v>
      </c>
      <c r="Q138" s="1" t="s">
        <v>380</v>
      </c>
      <c r="R138" s="1" t="s">
        <v>59</v>
      </c>
      <c r="S138" s="1" t="s">
        <v>60</v>
      </c>
      <c r="T138" s="1" t="s">
        <v>60</v>
      </c>
      <c r="AR138" s="1" t="s">
        <v>50</v>
      </c>
      <c r="AS138" s="1" t="s">
        <v>50</v>
      </c>
      <c r="AU138" s="1" t="s">
        <v>540</v>
      </c>
      <c r="AV138">
        <v>323</v>
      </c>
    </row>
    <row r="139" spans="1:48" ht="30" customHeight="1" x14ac:dyDescent="0.3">
      <c r="A139" s="23" t="s">
        <v>541</v>
      </c>
      <c r="B139" s="23" t="s">
        <v>50</v>
      </c>
      <c r="C139" s="23" t="s">
        <v>73</v>
      </c>
      <c r="D139" s="21">
        <v>1</v>
      </c>
      <c r="E139" s="20"/>
      <c r="F139" s="20">
        <f>TRUNC(E139*D139, 0)</f>
        <v>0</v>
      </c>
      <c r="G139" s="20"/>
      <c r="H139" s="20">
        <f>TRUNC(G139*D139, 0)</f>
        <v>0</v>
      </c>
      <c r="I139" s="20"/>
      <c r="J139" s="20">
        <f>TRUNC(I139*D139, 0)</f>
        <v>0</v>
      </c>
      <c r="K139" s="20">
        <f t="shared" si="16"/>
        <v>0</v>
      </c>
      <c r="L139" s="20">
        <f t="shared" si="16"/>
        <v>0</v>
      </c>
      <c r="M139" s="23"/>
      <c r="N139" s="1" t="s">
        <v>542</v>
      </c>
      <c r="O139" s="1" t="s">
        <v>50</v>
      </c>
      <c r="P139" s="1" t="s">
        <v>50</v>
      </c>
      <c r="Q139" s="1" t="s">
        <v>380</v>
      </c>
      <c r="R139" s="1" t="s">
        <v>60</v>
      </c>
      <c r="S139" s="1" t="s">
        <v>60</v>
      </c>
      <c r="T139" s="1" t="s">
        <v>59</v>
      </c>
      <c r="AR139" s="1" t="s">
        <v>50</v>
      </c>
      <c r="AS139" s="1" t="s">
        <v>50</v>
      </c>
      <c r="AU139" s="1" t="s">
        <v>543</v>
      </c>
      <c r="AV139">
        <v>322</v>
      </c>
    </row>
    <row r="140" spans="1:48" ht="30" customHeight="1" x14ac:dyDescent="0.3">
      <c r="A140" s="21"/>
      <c r="B140" s="21"/>
      <c r="C140" s="21"/>
      <c r="D140" s="21"/>
      <c r="E140" s="20"/>
      <c r="F140" s="20"/>
      <c r="G140" s="20"/>
      <c r="H140" s="20"/>
      <c r="I140" s="20"/>
      <c r="J140" s="20"/>
      <c r="K140" s="20"/>
      <c r="L140" s="20"/>
      <c r="M140" s="21"/>
      <c r="Q140" s="1" t="s">
        <v>380</v>
      </c>
    </row>
    <row r="141" spans="1:48" ht="30" customHeight="1" x14ac:dyDescent="0.3">
      <c r="A141" s="21"/>
      <c r="B141" s="21"/>
      <c r="C141" s="21"/>
      <c r="D141" s="21"/>
      <c r="E141" s="20"/>
      <c r="F141" s="20"/>
      <c r="G141" s="20"/>
      <c r="H141" s="20"/>
      <c r="I141" s="20"/>
      <c r="J141" s="20"/>
      <c r="K141" s="20"/>
      <c r="L141" s="20"/>
      <c r="M141" s="21"/>
      <c r="Q141" s="1" t="s">
        <v>380</v>
      </c>
    </row>
    <row r="142" spans="1:48" ht="30" customHeight="1" x14ac:dyDescent="0.3">
      <c r="A142" s="21"/>
      <c r="B142" s="21"/>
      <c r="C142" s="21"/>
      <c r="D142" s="21"/>
      <c r="E142" s="20"/>
      <c r="F142" s="20"/>
      <c r="G142" s="20"/>
      <c r="H142" s="20"/>
      <c r="I142" s="20"/>
      <c r="J142" s="20"/>
      <c r="K142" s="20"/>
      <c r="L142" s="20"/>
      <c r="M142" s="21"/>
      <c r="Q142" s="1" t="s">
        <v>380</v>
      </c>
    </row>
    <row r="143" spans="1:48" ht="30" customHeight="1" x14ac:dyDescent="0.3">
      <c r="A143" s="21"/>
      <c r="B143" s="21"/>
      <c r="C143" s="21"/>
      <c r="D143" s="21"/>
      <c r="E143" s="20"/>
      <c r="F143" s="20"/>
      <c r="G143" s="20"/>
      <c r="H143" s="20"/>
      <c r="I143" s="20"/>
      <c r="J143" s="20"/>
      <c r="K143" s="20"/>
      <c r="L143" s="20"/>
      <c r="M143" s="21"/>
      <c r="Q143" s="1" t="s">
        <v>380</v>
      </c>
    </row>
    <row r="144" spans="1:48" ht="30" customHeight="1" x14ac:dyDescent="0.3">
      <c r="A144" s="21"/>
      <c r="B144" s="21"/>
      <c r="C144" s="21"/>
      <c r="D144" s="21"/>
      <c r="E144" s="20"/>
      <c r="F144" s="20"/>
      <c r="G144" s="20"/>
      <c r="H144" s="20"/>
      <c r="I144" s="20"/>
      <c r="J144" s="20"/>
      <c r="K144" s="20"/>
      <c r="L144" s="20"/>
      <c r="M144" s="21"/>
      <c r="Q144" s="1" t="s">
        <v>380</v>
      </c>
    </row>
    <row r="145" spans="1:17" ht="30" customHeight="1" x14ac:dyDescent="0.3">
      <c r="A145" s="21"/>
      <c r="B145" s="21"/>
      <c r="C145" s="21"/>
      <c r="D145" s="21"/>
      <c r="E145" s="20"/>
      <c r="F145" s="20"/>
      <c r="G145" s="20"/>
      <c r="H145" s="20"/>
      <c r="I145" s="20"/>
      <c r="J145" s="20"/>
      <c r="K145" s="20"/>
      <c r="L145" s="20"/>
      <c r="M145" s="21"/>
      <c r="Q145" s="1" t="s">
        <v>380</v>
      </c>
    </row>
    <row r="146" spans="1:17" ht="30" customHeight="1" x14ac:dyDescent="0.3">
      <c r="A146" s="21"/>
      <c r="B146" s="21"/>
      <c r="C146" s="21"/>
      <c r="D146" s="21"/>
      <c r="E146" s="20"/>
      <c r="F146" s="20"/>
      <c r="G146" s="20"/>
      <c r="H146" s="20"/>
      <c r="I146" s="20"/>
      <c r="J146" s="20"/>
      <c r="K146" s="20"/>
      <c r="L146" s="20"/>
      <c r="M146" s="21"/>
      <c r="Q146" s="1" t="s">
        <v>380</v>
      </c>
    </row>
    <row r="147" spans="1:17" ht="30" customHeight="1" x14ac:dyDescent="0.3">
      <c r="A147" s="21"/>
      <c r="B147" s="21"/>
      <c r="C147" s="21"/>
      <c r="D147" s="21"/>
      <c r="E147" s="20"/>
      <c r="F147" s="20"/>
      <c r="G147" s="20"/>
      <c r="H147" s="20"/>
      <c r="I147" s="20"/>
      <c r="J147" s="20"/>
      <c r="K147" s="20"/>
      <c r="L147" s="20"/>
      <c r="M147" s="21"/>
      <c r="Q147" s="1" t="s">
        <v>380</v>
      </c>
    </row>
    <row r="148" spans="1:17" ht="30" customHeight="1" x14ac:dyDescent="0.3">
      <c r="A148" s="21"/>
      <c r="B148" s="21"/>
      <c r="C148" s="21"/>
      <c r="D148" s="21"/>
      <c r="E148" s="20"/>
      <c r="F148" s="20"/>
      <c r="G148" s="20"/>
      <c r="H148" s="20"/>
      <c r="I148" s="20"/>
      <c r="J148" s="20"/>
      <c r="K148" s="20"/>
      <c r="L148" s="20"/>
      <c r="M148" s="21"/>
      <c r="Q148" s="1" t="s">
        <v>380</v>
      </c>
    </row>
    <row r="149" spans="1:17" ht="30" customHeight="1" x14ac:dyDescent="0.3">
      <c r="A149" s="21"/>
      <c r="B149" s="21"/>
      <c r="C149" s="21"/>
      <c r="D149" s="21"/>
      <c r="E149" s="20"/>
      <c r="F149" s="20"/>
      <c r="G149" s="20"/>
      <c r="H149" s="20"/>
      <c r="I149" s="20"/>
      <c r="J149" s="20"/>
      <c r="K149" s="20"/>
      <c r="L149" s="20"/>
      <c r="M149" s="21"/>
      <c r="Q149" s="1" t="s">
        <v>380</v>
      </c>
    </row>
    <row r="150" spans="1:17" ht="30" customHeight="1" x14ac:dyDescent="0.3">
      <c r="A150" s="21"/>
      <c r="B150" s="21"/>
      <c r="C150" s="21"/>
      <c r="D150" s="21"/>
      <c r="E150" s="20"/>
      <c r="F150" s="20"/>
      <c r="G150" s="20"/>
      <c r="H150" s="20"/>
      <c r="I150" s="20"/>
      <c r="J150" s="20"/>
      <c r="K150" s="20"/>
      <c r="L150" s="20"/>
      <c r="M150" s="21"/>
      <c r="Q150" s="1" t="s">
        <v>380</v>
      </c>
    </row>
    <row r="151" spans="1:17" ht="30" customHeight="1" x14ac:dyDescent="0.3">
      <c r="A151" s="21"/>
      <c r="B151" s="21"/>
      <c r="C151" s="21"/>
      <c r="D151" s="21"/>
      <c r="E151" s="20"/>
      <c r="F151" s="20"/>
      <c r="G151" s="20"/>
      <c r="H151" s="20"/>
      <c r="I151" s="20"/>
      <c r="J151" s="20"/>
      <c r="K151" s="20"/>
      <c r="L151" s="20"/>
      <c r="M151" s="21"/>
      <c r="Q151" s="1" t="s">
        <v>380</v>
      </c>
    </row>
    <row r="152" spans="1:17" ht="30" customHeight="1" x14ac:dyDescent="0.3">
      <c r="A152" s="21"/>
      <c r="B152" s="21"/>
      <c r="C152" s="21"/>
      <c r="D152" s="21"/>
      <c r="E152" s="20"/>
      <c r="F152" s="20"/>
      <c r="G152" s="20"/>
      <c r="H152" s="20"/>
      <c r="I152" s="20"/>
      <c r="J152" s="20"/>
      <c r="K152" s="20"/>
      <c r="L152" s="20"/>
      <c r="M152" s="21"/>
      <c r="Q152" s="1" t="s">
        <v>380</v>
      </c>
    </row>
    <row r="153" spans="1:17" ht="30" customHeight="1" x14ac:dyDescent="0.3">
      <c r="A153" s="21"/>
      <c r="B153" s="21"/>
      <c r="C153" s="21"/>
      <c r="D153" s="21"/>
      <c r="E153" s="20"/>
      <c r="F153" s="20"/>
      <c r="G153" s="20"/>
      <c r="H153" s="20"/>
      <c r="I153" s="20"/>
      <c r="J153" s="20"/>
      <c r="K153" s="20"/>
      <c r="L153" s="20"/>
      <c r="M153" s="21"/>
      <c r="Q153" s="1" t="s">
        <v>380</v>
      </c>
    </row>
    <row r="154" spans="1:17" ht="30" customHeight="1" x14ac:dyDescent="0.3">
      <c r="A154" s="21"/>
      <c r="B154" s="21"/>
      <c r="C154" s="21"/>
      <c r="D154" s="21"/>
      <c r="E154" s="20"/>
      <c r="F154" s="20"/>
      <c r="G154" s="20"/>
      <c r="H154" s="20"/>
      <c r="I154" s="20"/>
      <c r="J154" s="20"/>
      <c r="K154" s="20"/>
      <c r="L154" s="20"/>
      <c r="M154" s="21"/>
      <c r="Q154" s="1" t="s">
        <v>380</v>
      </c>
    </row>
    <row r="155" spans="1:17" ht="30" customHeight="1" x14ac:dyDescent="0.3">
      <c r="A155" s="21"/>
      <c r="B155" s="21"/>
      <c r="C155" s="21"/>
      <c r="D155" s="21"/>
      <c r="E155" s="20"/>
      <c r="F155" s="20"/>
      <c r="G155" s="20"/>
      <c r="H155" s="20"/>
      <c r="I155" s="20"/>
      <c r="J155" s="20"/>
      <c r="K155" s="20"/>
      <c r="L155" s="20"/>
      <c r="M155" s="21"/>
      <c r="Q155" s="1" t="s">
        <v>380</v>
      </c>
    </row>
    <row r="156" spans="1:17" ht="30" customHeight="1" x14ac:dyDescent="0.3">
      <c r="A156" s="21"/>
      <c r="B156" s="21"/>
      <c r="C156" s="21"/>
      <c r="D156" s="21"/>
      <c r="E156" s="20"/>
      <c r="F156" s="20"/>
      <c r="G156" s="20"/>
      <c r="H156" s="20"/>
      <c r="I156" s="20"/>
      <c r="J156" s="20"/>
      <c r="K156" s="20"/>
      <c r="L156" s="20"/>
      <c r="M156" s="21"/>
      <c r="Q156" s="1" t="s">
        <v>380</v>
      </c>
    </row>
    <row r="157" spans="1:17" ht="30" customHeight="1" x14ac:dyDescent="0.3">
      <c r="A157" s="21"/>
      <c r="B157" s="21"/>
      <c r="C157" s="21"/>
      <c r="D157" s="21"/>
      <c r="E157" s="20"/>
      <c r="F157" s="20"/>
      <c r="G157" s="20"/>
      <c r="H157" s="20"/>
      <c r="I157" s="20"/>
      <c r="J157" s="20"/>
      <c r="K157" s="20"/>
      <c r="L157" s="20"/>
      <c r="M157" s="21"/>
      <c r="Q157" s="1" t="s">
        <v>380</v>
      </c>
    </row>
    <row r="158" spans="1:17" ht="30" customHeight="1" x14ac:dyDescent="0.3">
      <c r="A158" s="21"/>
      <c r="B158" s="21"/>
      <c r="C158" s="21"/>
      <c r="D158" s="21"/>
      <c r="E158" s="20"/>
      <c r="F158" s="20"/>
      <c r="G158" s="20"/>
      <c r="H158" s="20"/>
      <c r="I158" s="20"/>
      <c r="J158" s="20"/>
      <c r="K158" s="20"/>
      <c r="L158" s="20"/>
      <c r="M158" s="21"/>
      <c r="Q158" s="1" t="s">
        <v>380</v>
      </c>
    </row>
    <row r="159" spans="1:17" ht="30" customHeight="1" x14ac:dyDescent="0.3">
      <c r="A159" s="23" t="s">
        <v>175</v>
      </c>
      <c r="B159" s="21"/>
      <c r="C159" s="21"/>
      <c r="D159" s="21"/>
      <c r="E159" s="20"/>
      <c r="F159" s="20">
        <f>SUMIF(Q135:Q158,"010105",F135:F158)</f>
        <v>0</v>
      </c>
      <c r="G159" s="20"/>
      <c r="H159" s="20">
        <f>SUMIF(Q135:Q158,"010105",H135:H158)</f>
        <v>0</v>
      </c>
      <c r="I159" s="20"/>
      <c r="J159" s="20">
        <f>SUMIF(Q135:Q158,"010105",J135:J158)</f>
        <v>0</v>
      </c>
      <c r="K159" s="20"/>
      <c r="L159" s="20">
        <f>SUMIF(Q135:Q158,"010105",L135:L158)</f>
        <v>0</v>
      </c>
      <c r="M159" s="21"/>
      <c r="N159" t="s">
        <v>176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0" verticalDpi="0" r:id="rId1"/>
  <rowBreaks count="5" manualBreakCount="5">
    <brk id="55" max="16383" man="1"/>
    <brk id="81" max="16383" man="1"/>
    <brk id="107" max="16383" man="1"/>
    <brk id="133" max="16383" man="1"/>
    <brk id="1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D45"/>
  <sheetViews>
    <sheetView workbookViewId="0">
      <selection activeCell="A30" sqref="A30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192</v>
      </c>
      <c r="B1" t="s">
        <v>227</v>
      </c>
      <c r="C1" t="s">
        <v>228</v>
      </c>
      <c r="D1" t="s">
        <v>229</v>
      </c>
    </row>
    <row r="2" spans="1:4" x14ac:dyDescent="0.3">
      <c r="A2" s="1" t="s">
        <v>230</v>
      </c>
      <c r="B2" s="18">
        <f>'원가계산서(소방기계+소방전기)'!J2</f>
        <v>50</v>
      </c>
      <c r="D2" s="1" t="s">
        <v>58</v>
      </c>
    </row>
    <row r="3" spans="1:4" x14ac:dyDescent="0.3">
      <c r="A3" t="s">
        <v>231</v>
      </c>
      <c r="C3">
        <v>4</v>
      </c>
      <c r="D3" s="1" t="s">
        <v>193</v>
      </c>
    </row>
    <row r="4" spans="1:4" x14ac:dyDescent="0.3">
      <c r="A4" t="s">
        <v>232</v>
      </c>
      <c r="C4">
        <v>4</v>
      </c>
      <c r="D4" s="1" t="s">
        <v>194</v>
      </c>
    </row>
    <row r="5" spans="1:4" x14ac:dyDescent="0.3">
      <c r="A5" s="1" t="s">
        <v>233</v>
      </c>
      <c r="B5">
        <f>$B$2</f>
        <v>50</v>
      </c>
      <c r="D5" s="1" t="s">
        <v>63</v>
      </c>
    </row>
    <row r="6" spans="1:4" x14ac:dyDescent="0.3">
      <c r="A6" t="s">
        <v>231</v>
      </c>
      <c r="C6">
        <v>4</v>
      </c>
      <c r="D6" s="1" t="s">
        <v>195</v>
      </c>
    </row>
    <row r="7" spans="1:4" x14ac:dyDescent="0.3">
      <c r="A7" t="s">
        <v>232</v>
      </c>
      <c r="C7">
        <v>4</v>
      </c>
      <c r="D7" s="1" t="s">
        <v>196</v>
      </c>
    </row>
    <row r="8" spans="1:4" x14ac:dyDescent="0.3">
      <c r="A8" s="1" t="s">
        <v>234</v>
      </c>
      <c r="B8">
        <f>$B$2</f>
        <v>50</v>
      </c>
      <c r="D8" s="1" t="s">
        <v>66</v>
      </c>
    </row>
    <row r="9" spans="1:4" x14ac:dyDescent="0.3">
      <c r="A9" t="s">
        <v>231</v>
      </c>
      <c r="C9">
        <v>4</v>
      </c>
      <c r="D9" s="1" t="s">
        <v>197</v>
      </c>
    </row>
    <row r="10" spans="1:4" x14ac:dyDescent="0.3">
      <c r="A10" t="s">
        <v>232</v>
      </c>
      <c r="C10">
        <v>4</v>
      </c>
      <c r="D10" s="1" t="s">
        <v>198</v>
      </c>
    </row>
    <row r="11" spans="1:4" x14ac:dyDescent="0.3">
      <c r="A11" s="1" t="s">
        <v>235</v>
      </c>
      <c r="B11">
        <f>$B$2</f>
        <v>50</v>
      </c>
      <c r="D11" s="1" t="s">
        <v>69</v>
      </c>
    </row>
    <row r="12" spans="1:4" x14ac:dyDescent="0.3">
      <c r="A12" t="s">
        <v>231</v>
      </c>
      <c r="C12">
        <v>3</v>
      </c>
      <c r="D12" s="1" t="s">
        <v>199</v>
      </c>
    </row>
    <row r="13" spans="1:4" x14ac:dyDescent="0.3">
      <c r="A13" t="s">
        <v>232</v>
      </c>
      <c r="C13">
        <v>3</v>
      </c>
      <c r="D13" s="1" t="s">
        <v>200</v>
      </c>
    </row>
    <row r="14" spans="1:4" x14ac:dyDescent="0.3">
      <c r="A14" s="1" t="s">
        <v>236</v>
      </c>
      <c r="B14">
        <f>$B$2</f>
        <v>50</v>
      </c>
      <c r="D14" s="1" t="s">
        <v>149</v>
      </c>
    </row>
    <row r="15" spans="1:4" x14ac:dyDescent="0.3">
      <c r="A15" t="s">
        <v>237</v>
      </c>
      <c r="C15">
        <v>3</v>
      </c>
      <c r="D15" s="1" t="s">
        <v>201</v>
      </c>
    </row>
    <row r="16" spans="1:4" x14ac:dyDescent="0.3">
      <c r="A16" s="1" t="s">
        <v>238</v>
      </c>
      <c r="B16">
        <f>$B$2</f>
        <v>50</v>
      </c>
      <c r="D16" s="1" t="s">
        <v>152</v>
      </c>
    </row>
    <row r="17" spans="1:4" x14ac:dyDescent="0.3">
      <c r="A17" t="s">
        <v>237</v>
      </c>
      <c r="C17">
        <v>3</v>
      </c>
      <c r="D17" s="1" t="s">
        <v>202</v>
      </c>
    </row>
    <row r="18" spans="1:4" x14ac:dyDescent="0.3">
      <c r="A18" s="1" t="s">
        <v>239</v>
      </c>
      <c r="B18">
        <f>$B$2</f>
        <v>50</v>
      </c>
      <c r="D18" s="1" t="s">
        <v>156</v>
      </c>
    </row>
    <row r="19" spans="1:4" x14ac:dyDescent="0.3">
      <c r="A19" t="s">
        <v>231</v>
      </c>
      <c r="C19">
        <v>3</v>
      </c>
      <c r="D19" s="1" t="s">
        <v>203</v>
      </c>
    </row>
    <row r="20" spans="1:4" x14ac:dyDescent="0.3">
      <c r="A20" t="s">
        <v>232</v>
      </c>
      <c r="C20">
        <v>3</v>
      </c>
      <c r="D20" s="1" t="s">
        <v>204</v>
      </c>
    </row>
    <row r="21" spans="1:4" x14ac:dyDescent="0.3">
      <c r="A21" s="1" t="s">
        <v>240</v>
      </c>
      <c r="B21">
        <f>$B$2</f>
        <v>50</v>
      </c>
      <c r="D21" s="1" t="s">
        <v>159</v>
      </c>
    </row>
    <row r="22" spans="1:4" x14ac:dyDescent="0.3">
      <c r="A22" t="s">
        <v>231</v>
      </c>
      <c r="C22">
        <v>3</v>
      </c>
      <c r="D22" s="1" t="s">
        <v>205</v>
      </c>
    </row>
    <row r="23" spans="1:4" x14ac:dyDescent="0.3">
      <c r="A23" t="s">
        <v>232</v>
      </c>
      <c r="C23">
        <v>3</v>
      </c>
      <c r="D23" s="1" t="s">
        <v>206</v>
      </c>
    </row>
    <row r="24" spans="1:4" x14ac:dyDescent="0.3">
      <c r="A24" s="1" t="s">
        <v>241</v>
      </c>
      <c r="B24">
        <f>$B$2</f>
        <v>50</v>
      </c>
      <c r="D24" s="1" t="s">
        <v>161</v>
      </c>
    </row>
    <row r="25" spans="1:4" x14ac:dyDescent="0.3">
      <c r="A25" t="s">
        <v>231</v>
      </c>
      <c r="C25">
        <v>3</v>
      </c>
      <c r="D25" s="1" t="s">
        <v>207</v>
      </c>
    </row>
    <row r="26" spans="1:4" x14ac:dyDescent="0.3">
      <c r="A26" t="s">
        <v>232</v>
      </c>
      <c r="C26">
        <v>3</v>
      </c>
      <c r="D26" s="1" t="s">
        <v>208</v>
      </c>
    </row>
    <row r="27" spans="1:4" x14ac:dyDescent="0.3">
      <c r="A27" s="1" t="s">
        <v>242</v>
      </c>
      <c r="B27">
        <f>$B$2</f>
        <v>50</v>
      </c>
      <c r="D27" s="1" t="s">
        <v>165</v>
      </c>
    </row>
    <row r="28" spans="1:4" x14ac:dyDescent="0.3">
      <c r="A28" t="s">
        <v>231</v>
      </c>
      <c r="C28">
        <v>3</v>
      </c>
      <c r="D28" s="1" t="s">
        <v>209</v>
      </c>
    </row>
    <row r="29" spans="1:4" x14ac:dyDescent="0.3">
      <c r="A29" t="s">
        <v>232</v>
      </c>
      <c r="C29">
        <v>3</v>
      </c>
      <c r="D29" s="1" t="s">
        <v>210</v>
      </c>
    </row>
    <row r="30" spans="1:4" x14ac:dyDescent="0.3">
      <c r="A30" s="1" t="s">
        <v>243</v>
      </c>
      <c r="B30">
        <f>$B$2</f>
        <v>50</v>
      </c>
      <c r="D30" s="1" t="s">
        <v>169</v>
      </c>
    </row>
    <row r="31" spans="1:4" x14ac:dyDescent="0.3">
      <c r="A31" t="s">
        <v>231</v>
      </c>
      <c r="C31">
        <v>2</v>
      </c>
      <c r="D31" s="1" t="s">
        <v>211</v>
      </c>
    </row>
    <row r="32" spans="1:4" x14ac:dyDescent="0.3">
      <c r="A32" s="1" t="s">
        <v>244</v>
      </c>
      <c r="B32">
        <f>$B$2</f>
        <v>50</v>
      </c>
      <c r="D32" s="1" t="s">
        <v>173</v>
      </c>
    </row>
    <row r="33" spans="1:4" x14ac:dyDescent="0.3">
      <c r="A33" t="s">
        <v>231</v>
      </c>
      <c r="C33">
        <v>4</v>
      </c>
      <c r="D33" s="1" t="s">
        <v>212</v>
      </c>
    </row>
    <row r="34" spans="1:4" x14ac:dyDescent="0.3">
      <c r="A34" s="1" t="s">
        <v>245</v>
      </c>
      <c r="B34">
        <f>$B$2</f>
        <v>50</v>
      </c>
      <c r="D34" s="1" t="s">
        <v>180</v>
      </c>
    </row>
    <row r="35" spans="1:4" x14ac:dyDescent="0.3">
      <c r="A35" t="s">
        <v>231</v>
      </c>
      <c r="C35">
        <v>3</v>
      </c>
      <c r="D35" s="1" t="s">
        <v>213</v>
      </c>
    </row>
    <row r="36" spans="1:4" x14ac:dyDescent="0.3">
      <c r="A36" t="s">
        <v>232</v>
      </c>
      <c r="C36">
        <v>4</v>
      </c>
      <c r="D36" s="1" t="s">
        <v>214</v>
      </c>
    </row>
    <row r="37" spans="1:4" x14ac:dyDescent="0.3">
      <c r="A37" s="1" t="s">
        <v>246</v>
      </c>
      <c r="B37">
        <f>$B$2</f>
        <v>50</v>
      </c>
      <c r="D37" s="1" t="s">
        <v>182</v>
      </c>
    </row>
    <row r="38" spans="1:4" x14ac:dyDescent="0.3">
      <c r="A38" t="s">
        <v>231</v>
      </c>
      <c r="C38">
        <v>3</v>
      </c>
      <c r="D38" s="1" t="s">
        <v>215</v>
      </c>
    </row>
    <row r="39" spans="1:4" x14ac:dyDescent="0.3">
      <c r="A39" t="s">
        <v>232</v>
      </c>
      <c r="C39">
        <v>4</v>
      </c>
      <c r="D39" s="1" t="s">
        <v>216</v>
      </c>
    </row>
    <row r="40" spans="1:4" x14ac:dyDescent="0.3">
      <c r="A40" s="1" t="s">
        <v>247</v>
      </c>
      <c r="B40">
        <f>$B$2</f>
        <v>50</v>
      </c>
      <c r="D40" s="1" t="s">
        <v>185</v>
      </c>
    </row>
    <row r="41" spans="1:4" x14ac:dyDescent="0.3">
      <c r="A41" t="s">
        <v>231</v>
      </c>
      <c r="C41">
        <v>3</v>
      </c>
      <c r="D41" s="1" t="s">
        <v>217</v>
      </c>
    </row>
    <row r="42" spans="1:4" x14ac:dyDescent="0.3">
      <c r="A42" t="s">
        <v>232</v>
      </c>
      <c r="C42">
        <v>4</v>
      </c>
      <c r="D42" s="1" t="s">
        <v>218</v>
      </c>
    </row>
    <row r="43" spans="1:4" x14ac:dyDescent="0.3">
      <c r="A43" s="1" t="s">
        <v>248</v>
      </c>
      <c r="B43">
        <f>$B$2</f>
        <v>50</v>
      </c>
      <c r="D43" s="1" t="s">
        <v>189</v>
      </c>
    </row>
    <row r="44" spans="1:4" x14ac:dyDescent="0.3">
      <c r="A44" t="s">
        <v>231</v>
      </c>
      <c r="C44">
        <v>2</v>
      </c>
      <c r="D44" s="1" t="s">
        <v>219</v>
      </c>
    </row>
    <row r="45" spans="1:4" x14ac:dyDescent="0.3">
      <c r="A45" t="s">
        <v>232</v>
      </c>
      <c r="C45">
        <v>3</v>
      </c>
      <c r="D45" s="1" t="s">
        <v>220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B0F0"/>
  </sheetPr>
  <dimension ref="A1:D71"/>
  <sheetViews>
    <sheetView workbookViewId="0">
      <selection activeCell="C16" sqref="C16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  <col min="8" max="8" width="10.5" bestFit="1" customWidth="1"/>
  </cols>
  <sheetData>
    <row r="1" spans="1:4" x14ac:dyDescent="0.3">
      <c r="A1" t="s">
        <v>192</v>
      </c>
      <c r="B1" t="s">
        <v>227</v>
      </c>
      <c r="C1" t="s">
        <v>228</v>
      </c>
      <c r="D1" t="s">
        <v>229</v>
      </c>
    </row>
    <row r="2" spans="1:4" x14ac:dyDescent="0.3">
      <c r="A2" s="1" t="s">
        <v>580</v>
      </c>
      <c r="B2" s="24">
        <f>'공량설정_일위대가(소방기계)'!B2</f>
        <v>50</v>
      </c>
      <c r="D2" s="1" t="s">
        <v>383</v>
      </c>
    </row>
    <row r="3" spans="1:4" x14ac:dyDescent="0.3">
      <c r="A3" t="s">
        <v>581</v>
      </c>
      <c r="C3">
        <v>2</v>
      </c>
      <c r="D3" s="1" t="s">
        <v>545</v>
      </c>
    </row>
    <row r="4" spans="1:4" x14ac:dyDescent="0.3">
      <c r="A4" s="1" t="s">
        <v>582</v>
      </c>
      <c r="B4">
        <f>$B$2</f>
        <v>50</v>
      </c>
      <c r="D4" s="1" t="s">
        <v>386</v>
      </c>
    </row>
    <row r="5" spans="1:4" x14ac:dyDescent="0.3">
      <c r="A5" t="s">
        <v>581</v>
      </c>
      <c r="C5">
        <v>3</v>
      </c>
      <c r="D5" s="1" t="s">
        <v>546</v>
      </c>
    </row>
    <row r="6" spans="1:4" x14ac:dyDescent="0.3">
      <c r="A6" s="1" t="s">
        <v>583</v>
      </c>
      <c r="B6">
        <f>$B$2</f>
        <v>50</v>
      </c>
      <c r="D6" s="1" t="s">
        <v>389</v>
      </c>
    </row>
    <row r="7" spans="1:4" x14ac:dyDescent="0.3">
      <c r="A7" t="s">
        <v>581</v>
      </c>
      <c r="C7">
        <v>3</v>
      </c>
      <c r="D7" s="1" t="s">
        <v>547</v>
      </c>
    </row>
    <row r="8" spans="1:4" x14ac:dyDescent="0.3">
      <c r="A8" s="1" t="s">
        <v>584</v>
      </c>
      <c r="B8">
        <f>$B$2</f>
        <v>50</v>
      </c>
      <c r="D8" s="1" t="s">
        <v>393</v>
      </c>
    </row>
    <row r="9" spans="1:4" x14ac:dyDescent="0.3">
      <c r="A9" t="s">
        <v>581</v>
      </c>
      <c r="C9">
        <v>3</v>
      </c>
      <c r="D9" s="1" t="s">
        <v>548</v>
      </c>
    </row>
    <row r="10" spans="1:4" x14ac:dyDescent="0.3">
      <c r="A10" s="1" t="s">
        <v>585</v>
      </c>
      <c r="B10">
        <f>$B$2</f>
        <v>50</v>
      </c>
      <c r="D10" s="1" t="s">
        <v>401</v>
      </c>
    </row>
    <row r="11" spans="1:4" x14ac:dyDescent="0.3">
      <c r="A11" t="s">
        <v>581</v>
      </c>
      <c r="C11">
        <v>2</v>
      </c>
      <c r="D11" s="1" t="s">
        <v>549</v>
      </c>
    </row>
    <row r="12" spans="1:4" x14ac:dyDescent="0.3">
      <c r="A12" s="1" t="s">
        <v>586</v>
      </c>
      <c r="B12">
        <f>$B$2</f>
        <v>50</v>
      </c>
      <c r="D12" s="1" t="s">
        <v>405</v>
      </c>
    </row>
    <row r="13" spans="1:4" x14ac:dyDescent="0.3">
      <c r="A13" t="s">
        <v>587</v>
      </c>
      <c r="C13">
        <v>3</v>
      </c>
      <c r="D13" s="1" t="s">
        <v>550</v>
      </c>
    </row>
    <row r="14" spans="1:4" x14ac:dyDescent="0.3">
      <c r="A14" s="1" t="s">
        <v>588</v>
      </c>
      <c r="B14">
        <f>$B$2</f>
        <v>50</v>
      </c>
      <c r="D14" s="1" t="s">
        <v>409</v>
      </c>
    </row>
    <row r="15" spans="1:4" x14ac:dyDescent="0.3">
      <c r="A15" t="s">
        <v>589</v>
      </c>
      <c r="C15">
        <v>2</v>
      </c>
      <c r="D15" s="1" t="s">
        <v>551</v>
      </c>
    </row>
    <row r="16" spans="1:4" x14ac:dyDescent="0.3">
      <c r="A16" s="1" t="s">
        <v>590</v>
      </c>
      <c r="B16">
        <f>$B$2</f>
        <v>50</v>
      </c>
      <c r="D16" s="1" t="s">
        <v>412</v>
      </c>
    </row>
    <row r="17" spans="1:4" x14ac:dyDescent="0.3">
      <c r="A17" t="s">
        <v>589</v>
      </c>
      <c r="C17">
        <v>2</v>
      </c>
      <c r="D17" s="1" t="s">
        <v>552</v>
      </c>
    </row>
    <row r="18" spans="1:4" x14ac:dyDescent="0.3">
      <c r="A18" s="1" t="s">
        <v>591</v>
      </c>
      <c r="B18">
        <f>$B$2</f>
        <v>50</v>
      </c>
      <c r="D18" s="1" t="s">
        <v>423</v>
      </c>
    </row>
    <row r="19" spans="1:4" x14ac:dyDescent="0.3">
      <c r="A19" t="s">
        <v>581</v>
      </c>
      <c r="C19">
        <v>3</v>
      </c>
      <c r="D19" s="1" t="s">
        <v>553</v>
      </c>
    </row>
    <row r="20" spans="1:4" x14ac:dyDescent="0.3">
      <c r="A20" s="1" t="s">
        <v>592</v>
      </c>
      <c r="B20">
        <f>$B$2</f>
        <v>50</v>
      </c>
      <c r="D20" s="1" t="s">
        <v>427</v>
      </c>
    </row>
    <row r="21" spans="1:4" x14ac:dyDescent="0.3">
      <c r="A21" t="s">
        <v>581</v>
      </c>
      <c r="C21">
        <v>2</v>
      </c>
      <c r="D21" s="1" t="s">
        <v>554</v>
      </c>
    </row>
    <row r="22" spans="1:4" x14ac:dyDescent="0.3">
      <c r="A22" s="1" t="s">
        <v>593</v>
      </c>
      <c r="B22">
        <f>$B$2</f>
        <v>50</v>
      </c>
      <c r="D22" s="1" t="s">
        <v>430</v>
      </c>
    </row>
    <row r="23" spans="1:4" x14ac:dyDescent="0.3">
      <c r="A23" t="s">
        <v>581</v>
      </c>
      <c r="C23">
        <v>2</v>
      </c>
      <c r="D23" s="1" t="s">
        <v>555</v>
      </c>
    </row>
    <row r="24" spans="1:4" x14ac:dyDescent="0.3">
      <c r="A24" s="1" t="s">
        <v>594</v>
      </c>
      <c r="B24">
        <f>$B$2</f>
        <v>50</v>
      </c>
      <c r="D24" s="1" t="s">
        <v>433</v>
      </c>
    </row>
    <row r="25" spans="1:4" x14ac:dyDescent="0.3">
      <c r="A25" t="s">
        <v>581</v>
      </c>
      <c r="C25">
        <v>2</v>
      </c>
      <c r="D25" s="1" t="s">
        <v>556</v>
      </c>
    </row>
    <row r="26" spans="1:4" x14ac:dyDescent="0.3">
      <c r="A26" s="1" t="s">
        <v>595</v>
      </c>
      <c r="B26">
        <f>$B$2</f>
        <v>50</v>
      </c>
      <c r="D26" s="1" t="s">
        <v>437</v>
      </c>
    </row>
    <row r="27" spans="1:4" x14ac:dyDescent="0.3">
      <c r="A27" t="s">
        <v>581</v>
      </c>
      <c r="C27">
        <v>3</v>
      </c>
      <c r="D27" s="1" t="s">
        <v>557</v>
      </c>
    </row>
    <row r="28" spans="1:4" x14ac:dyDescent="0.3">
      <c r="A28" s="1" t="s">
        <v>596</v>
      </c>
      <c r="B28">
        <f>$B$2</f>
        <v>50</v>
      </c>
      <c r="D28" s="1" t="s">
        <v>440</v>
      </c>
    </row>
    <row r="29" spans="1:4" x14ac:dyDescent="0.3">
      <c r="A29" t="s">
        <v>581</v>
      </c>
      <c r="C29">
        <v>3</v>
      </c>
      <c r="D29" s="1" t="s">
        <v>558</v>
      </c>
    </row>
    <row r="30" spans="1:4" x14ac:dyDescent="0.3">
      <c r="A30" s="1" t="s">
        <v>597</v>
      </c>
      <c r="B30">
        <f>$B$2</f>
        <v>50</v>
      </c>
      <c r="D30" s="1" t="s">
        <v>444</v>
      </c>
    </row>
    <row r="31" spans="1:4" x14ac:dyDescent="0.3">
      <c r="A31" t="s">
        <v>598</v>
      </c>
      <c r="C31">
        <v>3</v>
      </c>
      <c r="D31" s="1" t="s">
        <v>559</v>
      </c>
    </row>
    <row r="32" spans="1:4" x14ac:dyDescent="0.3">
      <c r="A32" t="s">
        <v>232</v>
      </c>
      <c r="C32">
        <v>3</v>
      </c>
      <c r="D32" s="1" t="s">
        <v>560</v>
      </c>
    </row>
    <row r="33" spans="1:4" x14ac:dyDescent="0.3">
      <c r="A33" s="1" t="s">
        <v>599</v>
      </c>
      <c r="B33">
        <f>$B$2</f>
        <v>50</v>
      </c>
      <c r="D33" s="1" t="s">
        <v>448</v>
      </c>
    </row>
    <row r="34" spans="1:4" x14ac:dyDescent="0.3">
      <c r="A34" t="s">
        <v>581</v>
      </c>
      <c r="C34">
        <v>3</v>
      </c>
      <c r="D34" s="1" t="s">
        <v>561</v>
      </c>
    </row>
    <row r="35" spans="1:4" x14ac:dyDescent="0.3">
      <c r="A35" s="1" t="s">
        <v>600</v>
      </c>
      <c r="B35">
        <f t="shared" ref="B35" si="0">$B$2</f>
        <v>50</v>
      </c>
      <c r="D35" s="1" t="s">
        <v>453</v>
      </c>
    </row>
    <row r="36" spans="1:4" x14ac:dyDescent="0.3">
      <c r="A36" t="s">
        <v>581</v>
      </c>
      <c r="C36">
        <v>3</v>
      </c>
      <c r="D36" s="1" t="s">
        <v>562</v>
      </c>
    </row>
    <row r="37" spans="1:4" x14ac:dyDescent="0.3">
      <c r="A37" s="1" t="s">
        <v>601</v>
      </c>
      <c r="B37">
        <f t="shared" ref="B37" si="1">$B$2</f>
        <v>50</v>
      </c>
      <c r="D37" s="1" t="s">
        <v>456</v>
      </c>
    </row>
    <row r="38" spans="1:4" x14ac:dyDescent="0.3">
      <c r="A38" t="s">
        <v>589</v>
      </c>
      <c r="C38">
        <v>2</v>
      </c>
      <c r="D38" s="1" t="s">
        <v>563</v>
      </c>
    </row>
    <row r="39" spans="1:4" x14ac:dyDescent="0.3">
      <c r="A39" s="1" t="s">
        <v>602</v>
      </c>
      <c r="B39">
        <f t="shared" ref="B39" si="2">$B$2</f>
        <v>50</v>
      </c>
      <c r="D39" s="1" t="s">
        <v>461</v>
      </c>
    </row>
    <row r="40" spans="1:4" x14ac:dyDescent="0.3">
      <c r="A40" t="s">
        <v>581</v>
      </c>
      <c r="C40">
        <v>2</v>
      </c>
      <c r="D40" s="1" t="s">
        <v>564</v>
      </c>
    </row>
    <row r="41" spans="1:4" x14ac:dyDescent="0.3">
      <c r="A41" s="1" t="s">
        <v>603</v>
      </c>
      <c r="B41">
        <f t="shared" ref="B41" si="3">$B$2</f>
        <v>50</v>
      </c>
      <c r="D41" s="1" t="s">
        <v>463</v>
      </c>
    </row>
    <row r="42" spans="1:4" x14ac:dyDescent="0.3">
      <c r="A42" t="s">
        <v>581</v>
      </c>
      <c r="C42">
        <v>2</v>
      </c>
      <c r="D42" s="1" t="s">
        <v>565</v>
      </c>
    </row>
    <row r="43" spans="1:4" x14ac:dyDescent="0.3">
      <c r="A43" s="1" t="s">
        <v>604</v>
      </c>
      <c r="B43">
        <f t="shared" ref="B43" si="4">$B$2</f>
        <v>50</v>
      </c>
      <c r="D43" s="1" t="s">
        <v>465</v>
      </c>
    </row>
    <row r="44" spans="1:4" x14ac:dyDescent="0.3">
      <c r="A44" t="s">
        <v>581</v>
      </c>
      <c r="C44">
        <v>3</v>
      </c>
      <c r="D44" s="1" t="s">
        <v>566</v>
      </c>
    </row>
    <row r="45" spans="1:4" x14ac:dyDescent="0.3">
      <c r="A45" s="1" t="s">
        <v>605</v>
      </c>
      <c r="B45">
        <f t="shared" ref="B45" si="5">$B$2</f>
        <v>50</v>
      </c>
      <c r="D45" s="1" t="s">
        <v>468</v>
      </c>
    </row>
    <row r="46" spans="1:4" x14ac:dyDescent="0.3">
      <c r="A46" t="s">
        <v>581</v>
      </c>
      <c r="C46">
        <v>2</v>
      </c>
      <c r="D46" s="1" t="s">
        <v>567</v>
      </c>
    </row>
    <row r="47" spans="1:4" x14ac:dyDescent="0.3">
      <c r="A47" s="1" t="s">
        <v>606</v>
      </c>
      <c r="B47">
        <f t="shared" ref="B47" si="6">$B$2</f>
        <v>50</v>
      </c>
      <c r="D47" s="1" t="s">
        <v>471</v>
      </c>
    </row>
    <row r="48" spans="1:4" x14ac:dyDescent="0.3">
      <c r="A48" t="s">
        <v>581</v>
      </c>
      <c r="C48">
        <v>2</v>
      </c>
      <c r="D48" s="1" t="s">
        <v>568</v>
      </c>
    </row>
    <row r="49" spans="1:4" x14ac:dyDescent="0.3">
      <c r="A49" s="1" t="s">
        <v>607</v>
      </c>
      <c r="B49">
        <f t="shared" ref="B49" si="7">$B$2</f>
        <v>50</v>
      </c>
      <c r="D49" s="1" t="s">
        <v>477</v>
      </c>
    </row>
    <row r="50" spans="1:4" x14ac:dyDescent="0.3">
      <c r="A50" t="s">
        <v>581</v>
      </c>
      <c r="C50">
        <v>2</v>
      </c>
      <c r="D50" s="1" t="s">
        <v>569</v>
      </c>
    </row>
    <row r="51" spans="1:4" x14ac:dyDescent="0.3">
      <c r="A51" s="1" t="s">
        <v>608</v>
      </c>
      <c r="B51">
        <f t="shared" ref="B51" si="8">$B$2</f>
        <v>50</v>
      </c>
      <c r="D51" s="1" t="s">
        <v>485</v>
      </c>
    </row>
    <row r="52" spans="1:4" x14ac:dyDescent="0.3">
      <c r="A52" t="s">
        <v>581</v>
      </c>
      <c r="C52">
        <v>1</v>
      </c>
      <c r="D52" s="1" t="s">
        <v>570</v>
      </c>
    </row>
    <row r="53" spans="1:4" x14ac:dyDescent="0.3">
      <c r="A53" s="1" t="s">
        <v>609</v>
      </c>
      <c r="B53">
        <f t="shared" ref="B53" si="9">$B$2</f>
        <v>50</v>
      </c>
      <c r="D53" s="1" t="s">
        <v>488</v>
      </c>
    </row>
    <row r="54" spans="1:4" x14ac:dyDescent="0.3">
      <c r="A54" t="s">
        <v>581</v>
      </c>
      <c r="C54">
        <v>1</v>
      </c>
      <c r="D54" s="1" t="s">
        <v>571</v>
      </c>
    </row>
    <row r="55" spans="1:4" x14ac:dyDescent="0.3">
      <c r="A55" s="1" t="s">
        <v>610</v>
      </c>
      <c r="B55">
        <f t="shared" ref="B55" si="10">$B$2</f>
        <v>50</v>
      </c>
      <c r="D55" s="1" t="s">
        <v>492</v>
      </c>
    </row>
    <row r="56" spans="1:4" x14ac:dyDescent="0.3">
      <c r="A56" t="s">
        <v>581</v>
      </c>
      <c r="C56">
        <v>1</v>
      </c>
      <c r="D56" s="1" t="s">
        <v>572</v>
      </c>
    </row>
    <row r="57" spans="1:4" x14ac:dyDescent="0.3">
      <c r="A57" s="1" t="s">
        <v>611</v>
      </c>
      <c r="B57">
        <f t="shared" ref="B57" si="11">$B$2</f>
        <v>50</v>
      </c>
      <c r="D57" s="1" t="s">
        <v>495</v>
      </c>
    </row>
    <row r="58" spans="1:4" x14ac:dyDescent="0.3">
      <c r="A58" t="s">
        <v>581</v>
      </c>
      <c r="C58">
        <v>2</v>
      </c>
      <c r="D58" s="1" t="s">
        <v>573</v>
      </c>
    </row>
    <row r="59" spans="1:4" x14ac:dyDescent="0.3">
      <c r="A59" s="1" t="s">
        <v>612</v>
      </c>
      <c r="B59">
        <f t="shared" ref="B59" si="12">$B$2</f>
        <v>50</v>
      </c>
      <c r="D59" s="1" t="s">
        <v>501</v>
      </c>
    </row>
    <row r="60" spans="1:4" x14ac:dyDescent="0.3">
      <c r="A60" t="s">
        <v>232</v>
      </c>
      <c r="C60">
        <v>2</v>
      </c>
      <c r="D60" s="1" t="s">
        <v>574</v>
      </c>
    </row>
    <row r="61" spans="1:4" x14ac:dyDescent="0.3">
      <c r="A61" s="1" t="s">
        <v>613</v>
      </c>
      <c r="B61">
        <f t="shared" ref="B61" si="13">$B$2</f>
        <v>50</v>
      </c>
      <c r="D61" s="1" t="s">
        <v>511</v>
      </c>
    </row>
    <row r="62" spans="1:4" x14ac:dyDescent="0.3">
      <c r="A62" t="s">
        <v>614</v>
      </c>
      <c r="C62">
        <v>2</v>
      </c>
      <c r="D62" s="1" t="s">
        <v>575</v>
      </c>
    </row>
    <row r="63" spans="1:4" x14ac:dyDescent="0.3">
      <c r="A63" s="1" t="s">
        <v>615</v>
      </c>
      <c r="B63">
        <f t="shared" ref="B63" si="14">$B$2</f>
        <v>50</v>
      </c>
      <c r="D63" s="1" t="s">
        <v>515</v>
      </c>
    </row>
    <row r="64" spans="1:4" x14ac:dyDescent="0.3">
      <c r="A64" t="s">
        <v>581</v>
      </c>
      <c r="C64">
        <v>3</v>
      </c>
      <c r="D64" s="1" t="s">
        <v>576</v>
      </c>
    </row>
    <row r="65" spans="1:4" x14ac:dyDescent="0.3">
      <c r="A65" s="1" t="s">
        <v>616</v>
      </c>
      <c r="B65">
        <f t="shared" ref="B65" si="15">$B$2</f>
        <v>50</v>
      </c>
      <c r="D65" s="1" t="s">
        <v>525</v>
      </c>
    </row>
    <row r="66" spans="1:4" x14ac:dyDescent="0.3">
      <c r="A66" t="s">
        <v>581</v>
      </c>
      <c r="C66">
        <v>3</v>
      </c>
      <c r="D66" s="1" t="s">
        <v>577</v>
      </c>
    </row>
    <row r="67" spans="1:4" x14ac:dyDescent="0.3">
      <c r="A67" s="1" t="s">
        <v>617</v>
      </c>
      <c r="B67">
        <f t="shared" ref="B67" si="16">$B$2</f>
        <v>50</v>
      </c>
      <c r="D67" s="1" t="s">
        <v>530</v>
      </c>
    </row>
    <row r="68" spans="1:4" x14ac:dyDescent="0.3">
      <c r="A68" t="s">
        <v>581</v>
      </c>
      <c r="C68">
        <v>2</v>
      </c>
      <c r="D68" s="1" t="s">
        <v>578</v>
      </c>
    </row>
    <row r="69" spans="1:4" x14ac:dyDescent="0.3">
      <c r="A69" s="1" t="s">
        <v>618</v>
      </c>
      <c r="B69">
        <f t="shared" ref="B69" si="17">$B$2</f>
        <v>50</v>
      </c>
      <c r="D69" s="1" t="s">
        <v>533</v>
      </c>
    </row>
    <row r="70" spans="1:4" x14ac:dyDescent="0.3">
      <c r="A70" t="s">
        <v>581</v>
      </c>
      <c r="C70">
        <v>3</v>
      </c>
      <c r="D70" s="1" t="s">
        <v>579</v>
      </c>
    </row>
    <row r="71" spans="1:4" x14ac:dyDescent="0.3">
      <c r="A71" s="1" t="s">
        <v>619</v>
      </c>
      <c r="B71">
        <f t="shared" ref="B71" si="18">$B$2</f>
        <v>50</v>
      </c>
      <c r="D71" s="1" t="s">
        <v>544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43"/>
  <sheetViews>
    <sheetView workbookViewId="0"/>
  </sheetViews>
  <sheetFormatPr defaultRowHeight="16.5" x14ac:dyDescent="0.3"/>
  <sheetData>
    <row r="1" spans="1:7" x14ac:dyDescent="0.3">
      <c r="A1" t="s">
        <v>314</v>
      </c>
    </row>
    <row r="2" spans="1:7" x14ac:dyDescent="0.3">
      <c r="A2" s="1" t="s">
        <v>315</v>
      </c>
      <c r="B2" t="s">
        <v>316</v>
      </c>
      <c r="C2" s="1" t="s">
        <v>317</v>
      </c>
    </row>
    <row r="3" spans="1:7" x14ac:dyDescent="0.3">
      <c r="A3" s="1" t="s">
        <v>318</v>
      </c>
      <c r="B3" t="s">
        <v>319</v>
      </c>
    </row>
    <row r="4" spans="1:7" x14ac:dyDescent="0.3">
      <c r="A4" s="1" t="s">
        <v>320</v>
      </c>
      <c r="B4">
        <v>5</v>
      </c>
    </row>
    <row r="5" spans="1:7" x14ac:dyDescent="0.3">
      <c r="A5" s="1" t="s">
        <v>321</v>
      </c>
      <c r="B5">
        <v>5</v>
      </c>
    </row>
    <row r="6" spans="1:7" x14ac:dyDescent="0.3">
      <c r="A6" s="1" t="s">
        <v>322</v>
      </c>
      <c r="B6" t="s">
        <v>323</v>
      </c>
    </row>
    <row r="7" spans="1:7" x14ac:dyDescent="0.3">
      <c r="A7" s="1" t="s">
        <v>324</v>
      </c>
      <c r="B7" t="s">
        <v>316</v>
      </c>
      <c r="C7">
        <v>1</v>
      </c>
    </row>
    <row r="8" spans="1:7" x14ac:dyDescent="0.3">
      <c r="A8" s="1" t="s">
        <v>325</v>
      </c>
      <c r="B8" t="s">
        <v>316</v>
      </c>
      <c r="C8">
        <v>2</v>
      </c>
    </row>
    <row r="9" spans="1:7" x14ac:dyDescent="0.3">
      <c r="A9" s="1" t="s">
        <v>326</v>
      </c>
      <c r="B9" t="s">
        <v>221</v>
      </c>
      <c r="C9" t="s">
        <v>222</v>
      </c>
      <c r="D9" t="s">
        <v>223</v>
      </c>
      <c r="E9" t="s">
        <v>224</v>
      </c>
      <c r="F9" t="s">
        <v>225</v>
      </c>
      <c r="G9" t="s">
        <v>327</v>
      </c>
    </row>
    <row r="10" spans="1:7" x14ac:dyDescent="0.3">
      <c r="A10" s="1" t="s">
        <v>328</v>
      </c>
      <c r="B10">
        <v>1157</v>
      </c>
      <c r="C10">
        <v>0</v>
      </c>
      <c r="D10">
        <v>0</v>
      </c>
    </row>
    <row r="11" spans="1:7" x14ac:dyDescent="0.3">
      <c r="A11" s="1" t="s">
        <v>329</v>
      </c>
      <c r="B11" t="s">
        <v>330</v>
      </c>
      <c r="C11">
        <v>4</v>
      </c>
    </row>
    <row r="12" spans="1:7" x14ac:dyDescent="0.3">
      <c r="A12" s="1" t="s">
        <v>331</v>
      </c>
      <c r="B12" t="s">
        <v>330</v>
      </c>
      <c r="C12">
        <v>4</v>
      </c>
    </row>
    <row r="13" spans="1:7" x14ac:dyDescent="0.3">
      <c r="A13" s="1" t="s">
        <v>332</v>
      </c>
      <c r="B13" t="s">
        <v>330</v>
      </c>
      <c r="C13">
        <v>3</v>
      </c>
    </row>
    <row r="14" spans="1:7" x14ac:dyDescent="0.3">
      <c r="A14" s="1" t="s">
        <v>333</v>
      </c>
      <c r="B14" t="s">
        <v>316</v>
      </c>
      <c r="C14">
        <v>5</v>
      </c>
    </row>
    <row r="15" spans="1:7" x14ac:dyDescent="0.3">
      <c r="A15" s="1" t="s">
        <v>334</v>
      </c>
      <c r="B15" t="s">
        <v>335</v>
      </c>
      <c r="C15" t="s">
        <v>336</v>
      </c>
      <c r="D15" t="s">
        <v>336</v>
      </c>
      <c r="E15" t="s">
        <v>336</v>
      </c>
      <c r="F15">
        <v>1</v>
      </c>
    </row>
    <row r="16" spans="1:7" x14ac:dyDescent="0.3">
      <c r="A16" s="1" t="s">
        <v>337</v>
      </c>
      <c r="B16">
        <v>1.1100000000000001</v>
      </c>
      <c r="C16">
        <v>1.1200000000000001</v>
      </c>
    </row>
    <row r="17" spans="1:13" x14ac:dyDescent="0.3">
      <c r="A17" s="1" t="s">
        <v>338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339</v>
      </c>
      <c r="B18">
        <v>1.25</v>
      </c>
      <c r="C18">
        <v>1.071</v>
      </c>
    </row>
    <row r="19" spans="1:13" x14ac:dyDescent="0.3">
      <c r="A19" s="1" t="s">
        <v>340</v>
      </c>
    </row>
    <row r="20" spans="1:13" x14ac:dyDescent="0.3">
      <c r="A20" s="1" t="s">
        <v>341</v>
      </c>
      <c r="B20" s="1" t="s">
        <v>316</v>
      </c>
      <c r="C20">
        <v>1</v>
      </c>
    </row>
    <row r="21" spans="1:13" x14ac:dyDescent="0.3">
      <c r="A21" t="s">
        <v>343</v>
      </c>
      <c r="B21" t="s">
        <v>344</v>
      </c>
      <c r="C21" t="s">
        <v>345</v>
      </c>
    </row>
    <row r="22" spans="1:13" x14ac:dyDescent="0.3">
      <c r="A22">
        <v>1</v>
      </c>
      <c r="B22" s="1" t="s">
        <v>346</v>
      </c>
      <c r="C22" s="1" t="s">
        <v>262</v>
      </c>
    </row>
    <row r="23" spans="1:13" x14ac:dyDescent="0.3">
      <c r="A23">
        <v>2</v>
      </c>
      <c r="B23" s="1" t="s">
        <v>347</v>
      </c>
      <c r="C23" s="1" t="s">
        <v>348</v>
      </c>
    </row>
    <row r="24" spans="1:13" x14ac:dyDescent="0.3">
      <c r="A24">
        <v>3</v>
      </c>
      <c r="B24" s="1" t="s">
        <v>349</v>
      </c>
      <c r="C24" s="1" t="s">
        <v>350</v>
      </c>
    </row>
    <row r="25" spans="1:13" x14ac:dyDescent="0.3">
      <c r="A25">
        <v>4</v>
      </c>
      <c r="B25" s="1" t="s">
        <v>351</v>
      </c>
      <c r="C25" s="1" t="s">
        <v>352</v>
      </c>
    </row>
    <row r="26" spans="1:13" x14ac:dyDescent="0.3">
      <c r="A26">
        <v>5</v>
      </c>
      <c r="B26" s="1" t="s">
        <v>353</v>
      </c>
      <c r="C26" s="1" t="s">
        <v>50</v>
      </c>
    </row>
    <row r="27" spans="1:13" x14ac:dyDescent="0.3">
      <c r="A27">
        <v>6</v>
      </c>
      <c r="B27" s="1" t="s">
        <v>354</v>
      </c>
      <c r="C27" s="1" t="s">
        <v>355</v>
      </c>
    </row>
    <row r="28" spans="1:13" x14ac:dyDescent="0.3">
      <c r="A28">
        <v>7</v>
      </c>
      <c r="B28" s="1" t="s">
        <v>356</v>
      </c>
      <c r="C28" s="1" t="s">
        <v>357</v>
      </c>
    </row>
    <row r="29" spans="1:13" x14ac:dyDescent="0.3">
      <c r="A29">
        <v>8</v>
      </c>
      <c r="B29" s="1" t="s">
        <v>358</v>
      </c>
      <c r="C29" s="1" t="s">
        <v>50</v>
      </c>
    </row>
    <row r="30" spans="1:13" x14ac:dyDescent="0.3">
      <c r="A30">
        <v>9</v>
      </c>
      <c r="B30" s="1" t="s">
        <v>358</v>
      </c>
      <c r="C30" s="1" t="s">
        <v>50</v>
      </c>
    </row>
    <row r="31" spans="1:13" x14ac:dyDescent="0.3">
      <c r="A31" t="s">
        <v>335</v>
      </c>
      <c r="B31" s="1" t="s">
        <v>359</v>
      </c>
      <c r="C31" s="1" t="s">
        <v>50</v>
      </c>
    </row>
    <row r="32" spans="1:13" x14ac:dyDescent="0.3">
      <c r="A32" t="s">
        <v>226</v>
      </c>
      <c r="B32" s="1" t="s">
        <v>360</v>
      </c>
      <c r="C32" s="1" t="s">
        <v>50</v>
      </c>
    </row>
    <row r="33" spans="1:3" x14ac:dyDescent="0.3">
      <c r="A33" t="s">
        <v>316</v>
      </c>
      <c r="B33" s="1" t="s">
        <v>359</v>
      </c>
      <c r="C33" s="1" t="s">
        <v>50</v>
      </c>
    </row>
    <row r="34" spans="1:3" x14ac:dyDescent="0.3">
      <c r="A34" t="s">
        <v>361</v>
      </c>
      <c r="B34" s="1" t="s">
        <v>359</v>
      </c>
      <c r="C34" s="1" t="s">
        <v>50</v>
      </c>
    </row>
    <row r="35" spans="1:3" x14ac:dyDescent="0.3">
      <c r="A35" t="s">
        <v>362</v>
      </c>
      <c r="B35" s="1" t="s">
        <v>359</v>
      </c>
      <c r="C35" s="1" t="s">
        <v>50</v>
      </c>
    </row>
    <row r="36" spans="1:3" x14ac:dyDescent="0.3">
      <c r="A36" t="s">
        <v>60</v>
      </c>
      <c r="B36" s="1" t="s">
        <v>359</v>
      </c>
      <c r="C36" s="1" t="s">
        <v>50</v>
      </c>
    </row>
    <row r="37" spans="1:3" x14ac:dyDescent="0.3">
      <c r="A37" t="s">
        <v>363</v>
      </c>
      <c r="B37" s="1" t="s">
        <v>359</v>
      </c>
      <c r="C37" s="1" t="s">
        <v>50</v>
      </c>
    </row>
    <row r="38" spans="1:3" x14ac:dyDescent="0.3">
      <c r="A38" t="s">
        <v>364</v>
      </c>
      <c r="B38" s="1" t="s">
        <v>359</v>
      </c>
      <c r="C38" s="1" t="s">
        <v>50</v>
      </c>
    </row>
    <row r="39" spans="1:3" x14ac:dyDescent="0.3">
      <c r="A39" t="s">
        <v>365</v>
      </c>
      <c r="B39" s="1" t="s">
        <v>359</v>
      </c>
      <c r="C39" s="1" t="s">
        <v>50</v>
      </c>
    </row>
    <row r="40" spans="1:3" x14ac:dyDescent="0.3">
      <c r="A40" t="s">
        <v>366</v>
      </c>
      <c r="B40" s="1" t="s">
        <v>359</v>
      </c>
      <c r="C40" s="1" t="s">
        <v>50</v>
      </c>
    </row>
    <row r="43" spans="1:3" x14ac:dyDescent="0.3">
      <c r="A43" t="s">
        <v>342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원가계산서(소방기계+소방전기)</vt:lpstr>
      <vt:lpstr>공종별집계표(소방기계+소방전기)</vt:lpstr>
      <vt:lpstr>공종별내역서(소방기계)</vt:lpstr>
      <vt:lpstr>공종별내역서(소방전기)</vt:lpstr>
      <vt:lpstr>공량설정_일위대가(소방기계)</vt:lpstr>
      <vt:lpstr>공량설정_일위대가(소방전기)</vt:lpstr>
      <vt:lpstr> 공사설정 </vt:lpstr>
      <vt:lpstr>Sheet1</vt:lpstr>
      <vt:lpstr>'공종별내역서(소방기계)'!Print_Area</vt:lpstr>
      <vt:lpstr>'공종별내역서(소방전기)'!Print_Area</vt:lpstr>
      <vt:lpstr>'공종별집계표(소방기계+소방전기)'!Print_Area</vt:lpstr>
      <vt:lpstr>'원가계산서(소방기계+소방전기)'!Print_Area</vt:lpstr>
      <vt:lpstr>'공종별내역서(소방기계)'!Print_Titles</vt:lpstr>
      <vt:lpstr>'공종별내역서(소방전기)'!Print_Titles</vt:lpstr>
      <vt:lpstr>'공종별집계표(소방기계+소방전기)'!Print_Titles</vt:lpstr>
      <vt:lpstr>'원가계산서(소방기계+소방전기)'!Print_Titles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cheil</dc:creator>
  <cp:lastModifiedBy>jong min kwon</cp:lastModifiedBy>
  <cp:lastPrinted>2026-06-26T02:17:03Z</cp:lastPrinted>
  <dcterms:created xsi:type="dcterms:W3CDTF">2026-05-19T23:11:13Z</dcterms:created>
  <dcterms:modified xsi:type="dcterms:W3CDTF">2026-07-21T08:57:03Z</dcterms:modified>
</cp:coreProperties>
</file>