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project\01_공사\2026학년도\04_밀레니엄관 지하1층 환경개선\02_공고\05_기계\"/>
    </mc:Choice>
  </mc:AlternateContent>
  <xr:revisionPtr revIDLastSave="0" documentId="13_ncr:1_{AE59CD7E-CBB6-48DC-9AD7-FEDCCDD09012}" xr6:coauthVersionLast="47" xr6:coauthVersionMax="47" xr10:uidLastSave="{00000000-0000-0000-0000-000000000000}"/>
  <bookViews>
    <workbookView xWindow="780" yWindow="1920" windowWidth="24450" windowHeight="18060" xr2:uid="{00000000-000D-0000-FFFF-FFFF00000000}"/>
  </bookViews>
  <sheets>
    <sheet name="원가계산서" sheetId="10" r:id="rId1"/>
    <sheet name="공종별집계표" sheetId="9" r:id="rId2"/>
    <sheet name="공종별내역서" sheetId="8" r:id="rId3"/>
    <sheet name="공량설정_일위대가" sheetId="3" state="hidden" r:id="rId4"/>
    <sheet name=" 공사설정 " sheetId="2" state="hidden" r:id="rId5"/>
    <sheet name="Sheet1" sheetId="1" state="hidden" r:id="rId6"/>
  </sheets>
  <definedNames>
    <definedName name="_xlnm.Print_Area" localSheetId="2">공종별내역서!$A$1:$M$267</definedName>
    <definedName name="_xlnm.Print_Area" localSheetId="1">공종별집계표!$A$1:$M$27</definedName>
    <definedName name="_xlnm.Print_Area" localSheetId="0">원가계산서!$A$1:$G$31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" i="3" l="1"/>
  <c r="B132" i="3" s="1"/>
  <c r="H267" i="8"/>
  <c r="G16" i="9" s="1"/>
  <c r="H16" i="9" s="1"/>
  <c r="G15" i="9" s="1"/>
  <c r="H15" i="9" s="1"/>
  <c r="J267" i="8"/>
  <c r="I16" i="9" s="1"/>
  <c r="J16" i="9" s="1"/>
  <c r="I15" i="9" s="1"/>
  <c r="J15" i="9" s="1"/>
  <c r="B22" i="3" l="1"/>
  <c r="B72" i="3"/>
  <c r="B25" i="3"/>
  <c r="B75" i="3"/>
  <c r="B28" i="3"/>
  <c r="B78" i="3"/>
  <c r="B35" i="3"/>
  <c r="B92" i="3"/>
  <c r="B34" i="3"/>
  <c r="B36" i="3"/>
  <c r="B95" i="3"/>
  <c r="B90" i="3"/>
  <c r="B37" i="3"/>
  <c r="B98" i="3"/>
  <c r="B31" i="3"/>
  <c r="B54" i="3"/>
  <c r="B101" i="3"/>
  <c r="B81" i="3"/>
  <c r="B57" i="3"/>
  <c r="B104" i="3"/>
  <c r="B60" i="3"/>
  <c r="B107" i="3"/>
  <c r="B110" i="3"/>
  <c r="B113" i="3"/>
  <c r="B15" i="3"/>
  <c r="B63" i="3"/>
  <c r="B116" i="3"/>
  <c r="B61" i="3"/>
  <c r="B13" i="3"/>
  <c r="B17" i="3"/>
  <c r="B66" i="3"/>
  <c r="B119" i="3"/>
  <c r="B62" i="3"/>
  <c r="B19" i="3"/>
  <c r="B69" i="3"/>
  <c r="B122" i="3"/>
  <c r="B42" i="3"/>
  <c r="B83" i="3"/>
  <c r="B125" i="3"/>
  <c r="B5" i="3"/>
  <c r="B45" i="3"/>
  <c r="B85" i="3"/>
  <c r="B127" i="3"/>
  <c r="B8" i="3"/>
  <c r="B48" i="3"/>
  <c r="B86" i="3"/>
  <c r="B129" i="3"/>
  <c r="B11" i="3"/>
  <c r="B51" i="3"/>
  <c r="B88" i="3"/>
  <c r="J243" i="8"/>
  <c r="I14" i="9" s="1"/>
  <c r="J14" i="9" s="1"/>
  <c r="I13" i="9" s="1"/>
  <c r="J13" i="9" s="1"/>
  <c r="F267" i="8"/>
  <c r="E16" i="9" s="1"/>
  <c r="H243" i="8"/>
  <c r="G14" i="9" s="1"/>
  <c r="H14" i="9" s="1"/>
  <c r="G13" i="9" s="1"/>
  <c r="H13" i="9" s="1"/>
  <c r="F243" i="8"/>
  <c r="E14" i="9" s="1"/>
  <c r="F14" i="9" s="1"/>
  <c r="H195" i="8"/>
  <c r="G11" i="9" s="1"/>
  <c r="H11" i="9" s="1"/>
  <c r="H219" i="8"/>
  <c r="G12" i="9" s="1"/>
  <c r="H12" i="9" s="1"/>
  <c r="J219" i="8"/>
  <c r="I12" i="9" s="1"/>
  <c r="J12" i="9" s="1"/>
  <c r="J195" i="8"/>
  <c r="I11" i="9" s="1"/>
  <c r="J11" i="9" s="1"/>
  <c r="J147" i="8"/>
  <c r="I10" i="9" s="1"/>
  <c r="J10" i="9" s="1"/>
  <c r="H123" i="8" l="1"/>
  <c r="G9" i="9" s="1"/>
  <c r="H9" i="9" s="1"/>
  <c r="F16" i="9"/>
  <c r="E15" i="9" s="1"/>
  <c r="K16" i="9"/>
  <c r="E13" i="9"/>
  <c r="L14" i="9"/>
  <c r="J123" i="8"/>
  <c r="I9" i="9" s="1"/>
  <c r="J9" i="9" s="1"/>
  <c r="L243" i="8"/>
  <c r="K14" i="9"/>
  <c r="L267" i="8"/>
  <c r="H147" i="8"/>
  <c r="G10" i="9" s="1"/>
  <c r="H10" i="9" s="1"/>
  <c r="L16" i="9"/>
  <c r="F219" i="8"/>
  <c r="E12" i="9" s="1"/>
  <c r="F12" i="9" s="1"/>
  <c r="L12" i="9" s="1"/>
  <c r="L219" i="8"/>
  <c r="F13" i="9" l="1"/>
  <c r="L13" i="9" s="1"/>
  <c r="T13" i="9" s="1"/>
  <c r="E27" i="10" s="1"/>
  <c r="K13" i="9"/>
  <c r="K15" i="9"/>
  <c r="F15" i="9"/>
  <c r="L15" i="9" s="1"/>
  <c r="T15" i="9" s="1"/>
  <c r="E30" i="10" s="1"/>
  <c r="K12" i="9"/>
  <c r="J51" i="8" l="1"/>
  <c r="I7" i="9" s="1"/>
  <c r="J7" i="9" s="1"/>
  <c r="J99" i="8"/>
  <c r="I8" i="9" s="1"/>
  <c r="J8" i="9" s="1"/>
  <c r="I6" i="9" l="1"/>
  <c r="J6" i="9" s="1"/>
  <c r="I5" i="9" s="1"/>
  <c r="J5" i="9" s="1"/>
  <c r="J27" i="9" s="1"/>
  <c r="H51" i="8"/>
  <c r="G7" i="9" s="1"/>
  <c r="H7" i="9" s="1"/>
  <c r="H99" i="8"/>
  <c r="G8" i="9" s="1"/>
  <c r="H8" i="9" s="1"/>
  <c r="G6" i="9" l="1"/>
  <c r="H6" i="9" s="1"/>
  <c r="G5" i="9" s="1"/>
  <c r="H5" i="9" s="1"/>
  <c r="H27" i="9" s="1"/>
  <c r="L195" i="8"/>
  <c r="F195" i="8"/>
  <c r="E11" i="9" s="1"/>
  <c r="E8" i="10" l="1"/>
  <c r="F11" i="9"/>
  <c r="L11" i="9" s="1"/>
  <c r="K11" i="9"/>
  <c r="L147" i="8"/>
  <c r="F147" i="8"/>
  <c r="E10" i="9" s="1"/>
  <c r="E9" i="10" l="1"/>
  <c r="E10" i="10" s="1"/>
  <c r="E11" i="10" s="1"/>
  <c r="F10" i="9"/>
  <c r="L10" i="9" s="1"/>
  <c r="K10" i="9"/>
  <c r="L123" i="8"/>
  <c r="F123" i="8"/>
  <c r="E9" i="9" s="1"/>
  <c r="E12" i="10" l="1"/>
  <c r="F9" i="9"/>
  <c r="L9" i="9" s="1"/>
  <c r="K9" i="9"/>
  <c r="L51" i="8" l="1"/>
  <c r="F51" i="8"/>
  <c r="E7" i="9" s="1"/>
  <c r="F99" i="8"/>
  <c r="E8" i="9" s="1"/>
  <c r="L99" i="8"/>
  <c r="F7" i="9" l="1"/>
  <c r="L7" i="9" s="1"/>
  <c r="K7" i="9"/>
  <c r="K8" i="9"/>
  <c r="F8" i="9"/>
  <c r="L8" i="9" l="1"/>
  <c r="E6" i="9"/>
  <c r="F6" i="9" l="1"/>
  <c r="K6" i="9"/>
  <c r="E5" i="9" l="1"/>
  <c r="L6" i="9"/>
  <c r="K5" i="9" l="1"/>
  <c r="F5" i="9"/>
  <c r="F27" i="9" l="1"/>
  <c r="L5" i="9"/>
  <c r="L27" i="9" s="1"/>
  <c r="E4" i="10"/>
  <c r="E7" i="10" s="1"/>
  <c r="E19" i="10" l="1"/>
  <c r="E21" i="10"/>
  <c r="E20" i="10"/>
  <c r="E18" i="10"/>
  <c r="E22" i="10" l="1"/>
  <c r="E23" i="10" s="1"/>
  <c r="E24" i="10" s="1"/>
  <c r="E25" i="10" s="1"/>
  <c r="E26" i="10" s="1"/>
  <c r="E28" i="10" s="1"/>
  <c r="E29" i="10" s="1"/>
  <c r="E31" i="10" s="1"/>
</calcChain>
</file>

<file path=xl/sharedStrings.xml><?xml version="1.0" encoding="utf-8"?>
<sst xmlns="http://schemas.openxmlformats.org/spreadsheetml/2006/main" count="2798" uniqueCount="876">
  <si>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</si>
  <si>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</si>
  <si>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</si>
  <si>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</si>
  <si>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</si>
  <si>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</si>
  <si>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</si>
  <si>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</si>
  <si>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</si>
  <si>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</si>
  <si>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</si>
  <si>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</si>
  <si>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</si>
  <si>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</si>
  <si>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</si>
  <si>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</si>
  <si>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</si>
  <si>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</si>
  <si>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</si>
  <si>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</si>
  <si>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</si>
  <si>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</si>
  <si>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</si>
  <si>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</si>
  <si>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</si>
  <si>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</si>
  <si>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</si>
  <si>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</si>
  <si>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</si>
  <si>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</si>
  <si>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</si>
  <si>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</si>
  <si>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</si>
  <si>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</si>
  <si>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</si>
  <si>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</si>
  <si>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</si>
  <si>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</si>
  <si>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</si>
  <si>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</si>
  <si>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</si>
  <si>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</si>
  <si>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</si>
  <si>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</si>
  <si>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</si>
  <si>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</si>
  <si>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</si>
  <si>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</si>
  <si>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</si>
  <si>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</si>
  <si>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</si>
  <si>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</si>
  <si>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</si>
  <si>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010101</t>
  </si>
  <si>
    <t>스테인리스옥내배관(프레스식)</t>
  </si>
  <si>
    <t>D13</t>
  </si>
  <si>
    <t>M</t>
  </si>
  <si>
    <t>5B95E60FBC62F484184FE19FF506C0</t>
  </si>
  <si>
    <t>T</t>
  </si>
  <si>
    <t>F</t>
  </si>
  <si>
    <t>0101015B95E60FBC62F484184FE19FF506C0</t>
  </si>
  <si>
    <t>D20</t>
  </si>
  <si>
    <t>5B95E60FBC62F484184FE19FF50539</t>
  </si>
  <si>
    <t>0101015B95E60FBC62F484184FE19FF50539</t>
  </si>
  <si>
    <t>D25</t>
  </si>
  <si>
    <t>5B95E60FBC62F484184FE19FF50412</t>
  </si>
  <si>
    <t>0101015B95E60FBC62F484184FE19FF50412</t>
  </si>
  <si>
    <t>일반배관용스테인리스강관관이음쇠</t>
  </si>
  <si>
    <t>∮13mm, 엘보90°, SP</t>
  </si>
  <si>
    <t>개</t>
  </si>
  <si>
    <t>5C05E6A06A3264AE2871408F75834D7FAC7794</t>
  </si>
  <si>
    <t>0101015C05E6A06A3264AE2871408F75834D7FAC7794</t>
  </si>
  <si>
    <t>∮20mm, 엘보90°, SP</t>
  </si>
  <si>
    <t>5C05E6A06A3264AE2871408F75834D7FAC7795</t>
  </si>
  <si>
    <t>0101015C05E6A06A3264AE2871408F75834D7FAC7795</t>
  </si>
  <si>
    <t>∮25mm, 엘보90°, SP</t>
  </si>
  <si>
    <t>5C05E6A06A3264AE2871408F75834D7FAC7792</t>
  </si>
  <si>
    <t>0101015C05E6A06A3264AE2871408F75834D7FAC7792</t>
  </si>
  <si>
    <t>∮20*20mm, 티, SP</t>
  </si>
  <si>
    <t>5C05E6A06A3264AE2871408F75834D7CD161D5</t>
  </si>
  <si>
    <t>0101015C05E6A06A3264AE2871408F75834D7CD161D5</t>
  </si>
  <si>
    <t>∮25*25mm, 티, SP</t>
  </si>
  <si>
    <t>5C05E6A06A3264AE2871408F75834D7CD161D4</t>
  </si>
  <si>
    <t>0101015C05E6A06A3264AE2871408F75834D7CD161D4</t>
  </si>
  <si>
    <t>∮50*50mm, 티, SP</t>
  </si>
  <si>
    <t>5C05E6A06A3264AE2871408F75834D7CD160CD</t>
  </si>
  <si>
    <t>0101015C05E6A06A3264AE2871408F75834D7CD160CD</t>
  </si>
  <si>
    <t>∮13*12.7mm, 급수전티, SP</t>
  </si>
  <si>
    <t>5C05E6A06A3264AE2871408F75834D7CD04324</t>
  </si>
  <si>
    <t>0101015C05E6A06A3264AE2871408F75834D7CD04324</t>
  </si>
  <si>
    <t>∮25*25.4mm, 급수전티, SP</t>
  </si>
  <si>
    <t>5C05E6A06A3264AE2871408F75834D7CD04320</t>
  </si>
  <si>
    <t>0101015C05E6A06A3264AE2871408F75834D7CD04320</t>
  </si>
  <si>
    <t>∮25*20mm, 리듀서, SP</t>
  </si>
  <si>
    <t>5C05E6A06A3264AE2871408F75834D7CD2701B</t>
  </si>
  <si>
    <t>0101015C05E6A06A3264AE2871408F75834D7CD2701B</t>
  </si>
  <si>
    <t>∮50*40mm, 리듀서, SP</t>
  </si>
  <si>
    <t>5C05E6A06A3264AE2871408F75834D7CD27124</t>
  </si>
  <si>
    <t>0101015C05E6A06A3264AE2871408F75834D7CD27124</t>
  </si>
  <si>
    <t>∮20mm, 캡, SP</t>
  </si>
  <si>
    <t>5C05E6A06A3264AE2871408F75834D7CD5C263</t>
  </si>
  <si>
    <t>0101015C05E6A06A3264AE2871408F75834D7CD5C263</t>
  </si>
  <si>
    <t>∮25mm, 캡, SP</t>
  </si>
  <si>
    <t>5C05E6A06A3264AE2871408F75834D7CD5C370</t>
  </si>
  <si>
    <t>0101015C05E6A06A3264AE2871408F75834D7CD5C370</t>
  </si>
  <si>
    <t>∮13*12.7mm, K-유니언, SP</t>
  </si>
  <si>
    <t>5C05E6A06A3264AE2871408F75834D7CD43FB3</t>
  </si>
  <si>
    <t>0101015C05E6A06A3264AE2871408F75834D7CD43FB3</t>
  </si>
  <si>
    <t>∮20*19.1mm, K-유니언, SP</t>
  </si>
  <si>
    <t>5C05E6A06A3264AE2871408F75834D7CD43FB2</t>
  </si>
  <si>
    <t>0101015C05E6A06A3264AE2871408F75834D7CD43FB2</t>
  </si>
  <si>
    <t>∮25*25.4mm, K-유니언, SP</t>
  </si>
  <si>
    <t>5C05E6A06A3264AE2871408F75834D7CD43FB1</t>
  </si>
  <si>
    <t>0101015C05E6A06A3264AE2871408F75834D7CD43FB1</t>
  </si>
  <si>
    <t>∮13mm, 소켓, SP</t>
  </si>
  <si>
    <t>5C05E6A06A3264AE2871408F75834D7CD7F061</t>
  </si>
  <si>
    <t>0101015C05E6A06A3264AE2871408F75834D7CD7F061</t>
  </si>
  <si>
    <t>∮20mm, 소켓, SP</t>
  </si>
  <si>
    <t>5C05E6A06A3264AE2871408F75834D7CD7F060</t>
  </si>
  <si>
    <t>0101015C05E6A06A3264AE2871408F75834D7CD7F060</t>
  </si>
  <si>
    <t>∮25mm, 소켓, SP</t>
  </si>
  <si>
    <t>5C05E6A06A3264AE2871408F75834D7CD7F063</t>
  </si>
  <si>
    <t>0101015C05E6A06A3264AE2871408F75834D7CD7F063</t>
  </si>
  <si>
    <t>플랜지</t>
  </si>
  <si>
    <t>플랜지, ∮15mm*0.98MPa, 절연플랜지, 동</t>
  </si>
  <si>
    <t>5C05E6A06A3264A9A8438A21A5D33A8C5FAD8C</t>
  </si>
  <si>
    <t>0101015C05E6A06A3264A9A8438A21A5D33A8C5FAD8C</t>
  </si>
  <si>
    <t>플랜지, ∮20mm*0.98MPa, 절연플랜지, 동</t>
  </si>
  <si>
    <t>5C05E6A06A3264A9A8438A21A5D33A8C5FAD8F</t>
  </si>
  <si>
    <t>0101015C05E6A06A3264A9A8438A21A5D33A8C5FAD8F</t>
  </si>
  <si>
    <t>플랜지, ∮25mm*0.98MPa, 절연플랜지, 동</t>
  </si>
  <si>
    <t>5C05E6A06A3264A9A8438A21A5D33A8C5FAD8E</t>
  </si>
  <si>
    <t>0101015C05E6A06A3264A9A8438A21A5D33A8C5FAD8E</t>
  </si>
  <si>
    <t>플랜지, ∮50mm*0.98MPa, 절연플랜지, 동</t>
  </si>
  <si>
    <t>5C05E6A06A3264A9A8438A21A5D33A8C5FACE3</t>
  </si>
  <si>
    <t>0101015C05E6A06A3264A9A8438A21A5D33A8C5FACE3</t>
  </si>
  <si>
    <t>플랜지, ∮15mm*0.98MPa, STS</t>
  </si>
  <si>
    <t>5C05E6A06A3264A9A8438A21A5D33A8C5CD5B1</t>
  </si>
  <si>
    <t>0101015C05E6A06A3264A9A8438A21A5D33A8C5CD5B1</t>
  </si>
  <si>
    <t>플랜지, ∮20mm*0.98MPa, STS</t>
  </si>
  <si>
    <t>5C05E6A06A3264A9A8438A21A5D33A8C5CD5B2</t>
  </si>
  <si>
    <t>0101015C05E6A06A3264A9A8438A21A5D33A8C5CD5B2</t>
  </si>
  <si>
    <t>플랜지, ∮25mm*0.98MPa, STS</t>
  </si>
  <si>
    <t>5C05E6A06A3264A9A8438A21A5D33A8C5CD5B3</t>
  </si>
  <si>
    <t>0101015C05E6A06A3264A9A8438A21A5D33A8C5CD5B3</t>
  </si>
  <si>
    <t>플랜지, ∮50mm*0.98MPa, STS</t>
  </si>
  <si>
    <t>5C05E6A06A3264A9A8438A21A5D33A8C5CD5B6</t>
  </si>
  <si>
    <t>0101015C05E6A06A3264A9A8438A21A5D33A8C5CD5B6</t>
  </si>
  <si>
    <t>동관용접(Brazing)</t>
  </si>
  <si>
    <t>D15</t>
  </si>
  <si>
    <t>개소</t>
  </si>
  <si>
    <t>5B95D6084ED2244D882C3105E53700</t>
  </si>
  <si>
    <t>0101015B95D6084ED2244D882C3105E53700</t>
  </si>
  <si>
    <t>5B95D6084ED214A61845E0873531CF</t>
  </si>
  <si>
    <t>0101015B95D6084ED214A61845E0873531CF</t>
  </si>
  <si>
    <t>5B95D6084ED2049F28551B83952AE3</t>
  </si>
  <si>
    <t>0101015B95D6084ED2049F28551B83952AE3</t>
  </si>
  <si>
    <t>D50</t>
  </si>
  <si>
    <t>5B95D6084ED2540148B877E0D56765</t>
  </si>
  <si>
    <t>0101015B95D6084ED2540148B877E0D56765</t>
  </si>
  <si>
    <t>관보온(고무발포, 매직테프)</t>
  </si>
  <si>
    <t>9t*D15</t>
  </si>
  <si>
    <t>5B95B6CAE712949148E5FE9055424A</t>
  </si>
  <si>
    <t>0101015B95B6CAE712949148E5FE9055424A</t>
  </si>
  <si>
    <t>9t*D25</t>
  </si>
  <si>
    <t>5B95B6CAE712B44FB8620BA9D5A7B2</t>
  </si>
  <si>
    <t>0101015B95B6CAE712B44FB8620BA9D5A7B2</t>
  </si>
  <si>
    <t>19t*D15</t>
  </si>
  <si>
    <t>5B95B6CAE1F214F488D5727FC59E78</t>
  </si>
  <si>
    <t>0101015B95B6CAE1F214F488D5727FC59E78</t>
  </si>
  <si>
    <t>19t*D20</t>
  </si>
  <si>
    <t>5B95B6CAE1F2248AC856CA03E56BD4</t>
  </si>
  <si>
    <t>0101015B95B6CAE1F2248AC856CA03E56BD4</t>
  </si>
  <si>
    <t>19t*D25</t>
  </si>
  <si>
    <t>5B95B6CAE1F234A1482F6A688558C1</t>
  </si>
  <si>
    <t>0101015B95B6CAE1F234A1482F6A688558C1</t>
  </si>
  <si>
    <t>절연행가(전산볼트)</t>
  </si>
  <si>
    <t>5B9576B4C4E204CA387EC3E3E5DE66</t>
  </si>
  <si>
    <t>0101015B9576B4C4E204CA387EC3E3E5DE66</t>
  </si>
  <si>
    <t>5B9576B4C4E204CA387EC3D175356C</t>
  </si>
  <si>
    <t>0101015B9576B4C4E204CA387EC3D175356C</t>
  </si>
  <si>
    <t>5B9576B4C4E204CA387EC3C7054BFB</t>
  </si>
  <si>
    <t>0101015B9576B4C4E204CA387EC3C7054BFB</t>
  </si>
  <si>
    <t>각종 잡철물 제작 설치</t>
  </si>
  <si>
    <t>현장제작설치,일반철제</t>
  </si>
  <si>
    <t>TON</t>
  </si>
  <si>
    <t>5B95663967B2945338E3C94A85F931</t>
  </si>
  <si>
    <t>0101015B95663967B2945338E3C94A85F931</t>
  </si>
  <si>
    <t>[ 합           계 ]</t>
  </si>
  <si>
    <t>TOTAL</t>
  </si>
  <si>
    <t>010102</t>
  </si>
  <si>
    <t>경질염화비닐관(접착제)</t>
  </si>
  <si>
    <t>PVC관(VG2), D50</t>
  </si>
  <si>
    <t>5B95D611A8E2F4197867ED7E75D800</t>
  </si>
  <si>
    <t>0101025B95D611A8E2F4197867ED7E75D800</t>
  </si>
  <si>
    <t>PVC관(VG2), D35</t>
  </si>
  <si>
    <t>5B95D611A8E2D46B98BDD444952BDA</t>
  </si>
  <si>
    <t>0101025B95D611A8E2D46B98BDD444952BDA</t>
  </si>
  <si>
    <t>경질염화비닐관(고무링 캡조임-일반 PVC)</t>
  </si>
  <si>
    <t>5B95D611A8E2F4197867ED4135BA36</t>
  </si>
  <si>
    <t>0101025B95D611A8E2F4197867ED4135BA36</t>
  </si>
  <si>
    <t>PVC관(VG2), D75</t>
  </si>
  <si>
    <t>5B95D611A8E214B8C841F57A852E68</t>
  </si>
  <si>
    <t>0101025B95D611A8E214B8C841F57A852E68</t>
  </si>
  <si>
    <t>PVC관(VG2), D100</t>
  </si>
  <si>
    <t>5B95D612B2A2E41E685784EE658FE7</t>
  </si>
  <si>
    <t>0101025B95D612B2A2E41E685784EE658FE7</t>
  </si>
  <si>
    <t>바닥배수구 설치</t>
  </si>
  <si>
    <t>D75</t>
  </si>
  <si>
    <t>5B9586E78072D48E88B35F84B56092</t>
  </si>
  <si>
    <t>0101025B9586E78072D48E88B35F84B56092</t>
  </si>
  <si>
    <t>일반용경질폴리염화비닐이음관</t>
  </si>
  <si>
    <t>일반용경질폴리염화비닐이음관, ∮50mm, P트랩, DRF</t>
  </si>
  <si>
    <t>5C05E6A06A3264AE2860A463D507EA53D2A942</t>
  </si>
  <si>
    <t>0101025C05E6A06A3264AE2860A463D507EA53D2A942</t>
  </si>
  <si>
    <t>일반용경질폴리염화비닐이음관, ∮75mm, P트랩, DRF</t>
  </si>
  <si>
    <t>5C05E6A06A3264AE2860A463D507EA53D2A945</t>
  </si>
  <si>
    <t>0101025C05E6A06A3264AE2860A463D507EA53D2A945</t>
  </si>
  <si>
    <t>일반용경질폴리염화비닐이음관, ∮50mm, PVC C.O., DTS</t>
  </si>
  <si>
    <t>5C05E6A06A3264AE2860A463C5610B8B995B4F</t>
  </si>
  <si>
    <t>0101025C05E6A06A3264AE2860A463C5610B8B995B4F</t>
  </si>
  <si>
    <t>일반용경질폴리염화비닐이음관, ∮75mm, PVC C.O., DTS</t>
  </si>
  <si>
    <t>5C05E6A06A3264AE2860A463C5610B8B995B49</t>
  </si>
  <si>
    <t>0101025C05E6A06A3264AE2860A463C5610B8B995B49</t>
  </si>
  <si>
    <t>일반용경질폴리염화비닐이음관, ∮100mm, PVC C.O., DTS</t>
  </si>
  <si>
    <t>5C05E6A06A3264AE2860A463C5610B8B995B4A</t>
  </si>
  <si>
    <t>0101025C05E6A06A3264AE2860A463C5610B8B995B4A</t>
  </si>
  <si>
    <t>일반행가(전산볼트)</t>
  </si>
  <si>
    <t>5B9576B4C4E204CBD8E151D4F5335A</t>
  </si>
  <si>
    <t>0101025B9576B4C4E204CBD8E151D4F5335A</t>
  </si>
  <si>
    <t>D80</t>
  </si>
  <si>
    <t>5B9576B4C4E204CBD8E15134B5FF26</t>
  </si>
  <si>
    <t>0101025B9576B4C4E204CBD8E15134B5FF26</t>
  </si>
  <si>
    <t>D100</t>
  </si>
  <si>
    <t>5B9576B4C4E204CBD8E1512A551BC1</t>
  </si>
  <si>
    <t>0101025B9576B4C4E204CBD8E1512A551BC1</t>
  </si>
  <si>
    <t>일반용경질폴리염화비닐이음관, ∮35mm, 90˚곡관, DRF-DL</t>
  </si>
  <si>
    <t>5C05E6A06A3264AE2860A463D507EA53D2A4D8</t>
  </si>
  <si>
    <t>0101025C05E6A06A3264AE2860A463D507EA53D2A4D8</t>
  </si>
  <si>
    <t>일반용경질폴리염화비닐이음관, ∮50mm, 90˚곡관, DRF-DL</t>
  </si>
  <si>
    <t>5C05E6A06A3264AE2860A463D507EA53D2A4D6</t>
  </si>
  <si>
    <t>0101025C05E6A06A3264AE2860A463D507EA53D2A4D6</t>
  </si>
  <si>
    <t>일반용경질폴리염화비닐이음관, ∮75mm, 90˚곡관, DRF-DL</t>
  </si>
  <si>
    <t>5C05E6A06A3264AE2860A463D507EA53D2A794</t>
  </si>
  <si>
    <t>0101025C05E6A06A3264AE2860A463D507EA53D2A794</t>
  </si>
  <si>
    <t>일반용경질폴리염화비닐이음관, ∮100mm, 90˚곡관, DRF-DL</t>
  </si>
  <si>
    <t>5C05E6A06A3264AE2860A463D507EA53D2A795</t>
  </si>
  <si>
    <t>0101025C05E6A06A3264AE2860A463D507EA53D2A795</t>
  </si>
  <si>
    <t>일반용경질폴리염화비닐이음관, ∮75*50mm, 90˚Y관티, DRF-CY</t>
  </si>
  <si>
    <t>5C05E6A06A3264AE2860A463D507EA53D2A8BC</t>
  </si>
  <si>
    <t>0101025C05E6A06A3264AE2860A463D507EA53D2A8BC</t>
  </si>
  <si>
    <t>일반용경질폴리염화비닐이음관, ∮75mm, 90˚Y관티, DRF-CY</t>
  </si>
  <si>
    <t>5C05E6A06A3264AE2860A463D507EA53D2A948</t>
  </si>
  <si>
    <t>0101025C05E6A06A3264AE2860A463D507EA53D2A948</t>
  </si>
  <si>
    <t>일반용경질폴리염화비닐이음관, ∮100*50mm, 90˚Y관티, DRF-CY</t>
  </si>
  <si>
    <t>5C05E6A06A3264AE2860A463D507EA53D2A8BD</t>
  </si>
  <si>
    <t>0101025C05E6A06A3264AE2860A463D507EA53D2A8BD</t>
  </si>
  <si>
    <t>일반용경질폴리염화비닐이음관, ∮100mm, 90˚Y관티, DRF-CY</t>
  </si>
  <si>
    <t>5C05E6A06A3264AE2860A463D507EA53D2A8BA</t>
  </si>
  <si>
    <t>0101025C05E6A06A3264AE2860A463D507EA53D2A8BA</t>
  </si>
  <si>
    <t>일반용경질폴리염화비닐이음관, ∮125*100mm, 90˚Y관티, DRF-CY</t>
  </si>
  <si>
    <t>5C05E6A06A3264AE2860A463D507EA53D348F5</t>
  </si>
  <si>
    <t>0101025C05E6A06A3264AE2860A463D507EA53D348F5</t>
  </si>
  <si>
    <t>일반용경질폴리염화비닐이음관, ∮50mm, 90˚YT관, DRF-LT</t>
  </si>
  <si>
    <t>5C05E6A06A3264AE2860A463D507EA53D348F7</t>
  </si>
  <si>
    <t>0101025C05E6A06A3264AE2860A463D507EA53D348F7</t>
  </si>
  <si>
    <t>일반용경질폴리염화비닐이음관, ∮75mm, 90˚YT관, DRF-LT</t>
  </si>
  <si>
    <t>5C05E6A06A3264AE2860A463D507EA53D348F6</t>
  </si>
  <si>
    <t>0101025C05E6A06A3264AE2860A463D507EA53D348F6</t>
  </si>
  <si>
    <t>일반용경질폴리염화비닐이음관, ∮75*50mm, 90˚YT관, DRF-LT</t>
  </si>
  <si>
    <t>5C05E6A06A3264AE2860A463D507EA53D3499C</t>
  </si>
  <si>
    <t>0101025C05E6A06A3264AE2860A463D507EA53D3499C</t>
  </si>
  <si>
    <t>일반용경질폴리염화비닐이음관, ∮100mm, 90˚YT관, DRF-LT</t>
  </si>
  <si>
    <t>5C05E6A06A3264AE2860A463D507EA53D348F1</t>
  </si>
  <si>
    <t>0101025C05E6A06A3264AE2860A463D507EA53D348F1</t>
  </si>
  <si>
    <t>일반용경질폴리염화비닐이음관, ∮50mm, 90˚단곡관(DTS)</t>
  </si>
  <si>
    <t>5C05E6A06A3264AE2860A463C5610B8AF1C326</t>
  </si>
  <si>
    <t>0101025C05E6A06A3264AE2860A463C5610B8AF1C326</t>
  </si>
  <si>
    <t>일반용경질폴리염화비닐이음관, ∮50*∮50mm, PVC티, DTS</t>
  </si>
  <si>
    <t>5C05E6A06A3264AE2860A463C5610B8AF2D53E</t>
  </si>
  <si>
    <t>0101025C05E6A06A3264AE2860A463C5610B8AF2D53E</t>
  </si>
  <si>
    <t>일반용경질폴리염화비닐이음관, ∮75*∮50mm, PVC티, DTS</t>
  </si>
  <si>
    <t>5C05E6A06A3264AE2860A463C5610B8AF2D53A</t>
  </si>
  <si>
    <t>0101025C05E6A06A3264AE2860A463C5610B8AF2D53A</t>
  </si>
  <si>
    <t>일반용경질폴리염화비닐이음관, ∮100*∮50mm, PVC티, DTS</t>
  </si>
  <si>
    <t>5C05E6A06A3264AE2860A463C5610B8AF2D535</t>
  </si>
  <si>
    <t>0101025C05E6A06A3264AE2860A463C5610B8AF2D535</t>
  </si>
  <si>
    <t>일반용경질폴리염화비닐이음관, ∮50mm, PVC소켓, DTS</t>
  </si>
  <si>
    <t>5C05E6A06A3264AE2860A463C5610B8AF2D6C2</t>
  </si>
  <si>
    <t>0101025C05E6A06A3264AE2860A463C5610B8AF2D6C2</t>
  </si>
  <si>
    <t>통기밸브(미니벤트)</t>
  </si>
  <si>
    <t>EA</t>
  </si>
  <si>
    <t>5C05E6A06A3264AE2860A47C25EABB41C70298</t>
  </si>
  <si>
    <t>0101025C05E6A06A3264AE2860A47C25EABB41C70298</t>
  </si>
  <si>
    <t>배수용주철이형관 이음부속</t>
  </si>
  <si>
    <t>∮75*50mm, 노허브, 확대관</t>
  </si>
  <si>
    <t>5C05E6A06A3264AE2860C73105D909F7693D04</t>
  </si>
  <si>
    <t>0101025C05E6A06A3264AE2860C73105D909F7693D04</t>
  </si>
  <si>
    <t>∮75mm, 노허브, 커플링</t>
  </si>
  <si>
    <t>5C05E6A06A3264AE2860C73105D909F7693D02</t>
  </si>
  <si>
    <t>0101025C05E6A06A3264AE2860C73105D909F7693D02</t>
  </si>
  <si>
    <t>∮100mm, 노허브, 커플링</t>
  </si>
  <si>
    <t>5C05E6A06A3264AE2860C73105D909F7693D01</t>
  </si>
  <si>
    <t>0101025C05E6A06A3264AE2860C73105D909F7693D01</t>
  </si>
  <si>
    <t>구멍뚫기(코어드릴)</t>
  </si>
  <si>
    <t>D50, 콘크리트 300mm</t>
  </si>
  <si>
    <t>5B9556635CB25466586A84D1A5259F</t>
  </si>
  <si>
    <t>0101025B9556635CB25466586A84D1A5259F</t>
  </si>
  <si>
    <t>D75, 콘크리트 300mm</t>
  </si>
  <si>
    <t>5B9556635CB2B48FD8AE26FD853B97</t>
  </si>
  <si>
    <t>0101025B9556635CB2B48FD8AE26FD853B97</t>
  </si>
  <si>
    <t>D100, 콘크리트 300mm</t>
  </si>
  <si>
    <t>5B95566089F2A49CD8F0CA39756374</t>
  </si>
  <si>
    <t>0101025B95566089F2A49CD8F0CA39756374</t>
  </si>
  <si>
    <t>0101025B95663967B2945338E3C94A85F931</t>
  </si>
  <si>
    <t>010103</t>
  </si>
  <si>
    <t>각형닥트제작(기계덕트)</t>
  </si>
  <si>
    <t>#24 (0.6t)</t>
  </si>
  <si>
    <t>M2</t>
  </si>
  <si>
    <t>5B95C6334D92548278F9080515343F</t>
  </si>
  <si>
    <t>0101035B95C6334D92548278F9080515343F</t>
  </si>
  <si>
    <t>각형닥트설치(기계덕트)</t>
  </si>
  <si>
    <t>5B95C6334D92548278F90805153438</t>
  </si>
  <si>
    <t>0101035B95C6334D92548278F90805153438</t>
  </si>
  <si>
    <t>스파이럴덕트 설치</t>
  </si>
  <si>
    <t>D250</t>
  </si>
  <si>
    <t>5B95D6683572B499B8EF06A4D5FD3F</t>
  </si>
  <si>
    <t>0101035B95D6683572B499B8EF06A4D5FD3F</t>
  </si>
  <si>
    <t>플렉시블덕트 설치</t>
  </si>
  <si>
    <t>D150</t>
  </si>
  <si>
    <t>5B95D6683572B49D18BEF9C1B5F9D8</t>
  </si>
  <si>
    <t>0101035B95D6683572B49D18BEF9C1B5F9D8</t>
  </si>
  <si>
    <t>D200</t>
  </si>
  <si>
    <t>5B95D6683572B49D18BEF9C1B5FF60</t>
  </si>
  <si>
    <t>0101035B95D6683572B49D18BEF9C1B5FF60</t>
  </si>
  <si>
    <t>5B9576B4C4E204CBD8E1477EC5D394</t>
  </si>
  <si>
    <t>0101035B9576B4C4E204CBD8E1477EC5D394</t>
  </si>
  <si>
    <t>디퓨저(사각) 이설</t>
  </si>
  <si>
    <t>ND200</t>
  </si>
  <si>
    <t>5B95C6360532747DB809CD91C55F64</t>
  </si>
  <si>
    <t>0101035B95C6360532747DB809CD91C55F64</t>
  </si>
  <si>
    <t>디퓨져 신설</t>
  </si>
  <si>
    <t>5B956641BC02A46A587AF02935E1C4</t>
  </si>
  <si>
    <t>0101035B956641BC02A46A587AF02935E1C4</t>
  </si>
  <si>
    <t>라인디퓨져 신설</t>
  </si>
  <si>
    <t>5B956641BC02A46A587AF02935E1CA</t>
  </si>
  <si>
    <t>0101035B956641BC02A46A587AF02935E1CA</t>
  </si>
  <si>
    <t>공조용플렉시블덕트</t>
  </si>
  <si>
    <t>스테인리스밴드, ∮150mm</t>
  </si>
  <si>
    <t>5C05E6A06A32548F58B5E15EA58E14D79DEF7E</t>
  </si>
  <si>
    <t>0101035C05E6A06A32548F58B5E15EA58E14D79DEF7E</t>
  </si>
  <si>
    <t>스테인리스밴드, ∮200mm</t>
  </si>
  <si>
    <t>5C05E6A06A32548F58B5E15EA58E14D79DEE51</t>
  </si>
  <si>
    <t>0101035C05E6A06A32548F58B5E15EA58E14D79DEE51</t>
  </si>
  <si>
    <t>공조덕트</t>
  </si>
  <si>
    <t>공조덕트, 스파이럴엘보, ∮250mm</t>
  </si>
  <si>
    <t>5C05E6A06A32548F5826A133259327B8F2E59C</t>
  </si>
  <si>
    <t>0101035C05E6A06A32548F5826A133259327B8F2E59C</t>
  </si>
  <si>
    <t>공조덕트, 스파이럴리듀서, ∮250mm</t>
  </si>
  <si>
    <t>5C05E6A06A32548F5826A133259327B8F3F17B</t>
  </si>
  <si>
    <t>0101035C05E6A06A32548F5826A133259327B8F3F17B</t>
  </si>
  <si>
    <t>스파이럴덕트이음쇠</t>
  </si>
  <si>
    <t>티, Φ250x200mm</t>
  </si>
  <si>
    <t>5C05E6A06A32548F5826A133259327B8F1C373</t>
  </si>
  <si>
    <t>0101035C05E6A06A32548F5826A133259327B8F1C373</t>
  </si>
  <si>
    <t>0101035B95663967B2945338E3C94A85F931</t>
  </si>
  <si>
    <t>010104</t>
  </si>
  <si>
    <t>각형닥트 철거</t>
  </si>
  <si>
    <t>0.6t</t>
  </si>
  <si>
    <t>5B95C6334D92548278F9084CC5DCCD</t>
  </si>
  <si>
    <t>0101045B95C6334D92548278F9084CC5DCCD</t>
  </si>
  <si>
    <t>동관 철거</t>
  </si>
  <si>
    <t>5B95D61BA842347BA8F2BC3595C9E5</t>
  </si>
  <si>
    <t>0101045B95D61BA842347BA8F2BC3595C9E5</t>
  </si>
  <si>
    <t>5B95D61BA84204A738034CD6F5B813</t>
  </si>
  <si>
    <t>0101045B95D61BA84204A738034CD6F5B813</t>
  </si>
  <si>
    <t>5B95D61BA842144D984F9E044529B4</t>
  </si>
  <si>
    <t>0101045B95D61BA842144D984F9E044529B4</t>
  </si>
  <si>
    <t>D32</t>
  </si>
  <si>
    <t>5B95D61BA84264CFA8D1DB3AB52EA7</t>
  </si>
  <si>
    <t>0101045B95D61BA84264CFA8D1DB3AB52EA7</t>
  </si>
  <si>
    <t>D40</t>
  </si>
  <si>
    <t>5B95D61BA84274D4D8140748D5DFA9</t>
  </si>
  <si>
    <t>0101045B95D61BA84274D4D8140748D5DFA9</t>
  </si>
  <si>
    <t>5B95D61BA8424400B841DEC3A56DA3</t>
  </si>
  <si>
    <t>0101045B95D61BA8424400B841DEC3A56DA3</t>
  </si>
  <si>
    <t>동관이음쇠</t>
  </si>
  <si>
    <t>동관이음쇠, ∮20mm, 동캡</t>
  </si>
  <si>
    <t>5C05E6A06A3264AE28605C006571F930AC1312</t>
  </si>
  <si>
    <t>0101045C05E6A06A3264AE28605C006571F930AC1312</t>
  </si>
  <si>
    <t>0101045B95D6084ED214A61845E0873531CF</t>
  </si>
  <si>
    <t>PVC관 철거</t>
  </si>
  <si>
    <t>5B95D611ABB2B4A0B80AA4C21505CC</t>
  </si>
  <si>
    <t>0101045B95D611ABB2B4A0B80AA4C21505CC</t>
  </si>
  <si>
    <t>주철관배관 철거</t>
  </si>
  <si>
    <t>5B95D61F0912B44F387351E4D5F41E</t>
  </si>
  <si>
    <t>0101045B95D61F0912B44F387351E4D5F41E</t>
  </si>
  <si>
    <t>5B95D61F0912B44F387351DA7511C0</t>
  </si>
  <si>
    <t>0101045B95D61F0912B44F387351DA7511C0</t>
  </si>
  <si>
    <t>5B95D61F0912B44F387351C8050776</t>
  </si>
  <si>
    <t>0101045B95D61F0912B44F387351C8050776</t>
  </si>
  <si>
    <t>디퓨저 철거</t>
  </si>
  <si>
    <t>사각, ∮200</t>
  </si>
  <si>
    <t>5B95C6360532747AF8BCEDA3052EDF</t>
  </si>
  <si>
    <t>0101045B95C6360532747AF8BCEDA3052EDF</t>
  </si>
  <si>
    <t>플렉시블 닥트 철거</t>
  </si>
  <si>
    <t>D200(소켓,밴드포함)</t>
  </si>
  <si>
    <t>5B95C6334BE23448782A8F04150AD4</t>
  </si>
  <si>
    <t>0101045B95C6334BE23448782A8F04150AD4</t>
  </si>
  <si>
    <t>공조덕트, 스파이럴캡, ∮200mm</t>
  </si>
  <si>
    <t>5C05E6A06A32548F5826A133259327B8F2E97B</t>
  </si>
  <si>
    <t>0101045C05E6A06A32548F5826A133259327B8F2E97B</t>
  </si>
  <si>
    <t>010105</t>
  </si>
  <si>
    <t>실외기(40마력)</t>
  </si>
  <si>
    <t>1등급, AI엔진, 한랭지형, 자동제어(ACP) 연동</t>
  </si>
  <si>
    <t>대</t>
  </si>
  <si>
    <t>5C3166C372D2F4E698D0F75845A2902C155E</t>
  </si>
  <si>
    <t>0101055C3166C372D2F4E698D0F75845A2902C155E</t>
  </si>
  <si>
    <t>실외기(30마력)</t>
  </si>
  <si>
    <t>5C3166C372D2F4E698D0F75845A2902C155F</t>
  </si>
  <si>
    <t>0101055C3166C372D2F4E698D0F75845A2902C155F</t>
  </si>
  <si>
    <t>매립덕트 실내기(40평)</t>
  </si>
  <si>
    <t>5C3166C372D2F4E698D0F75845A2902C14B8</t>
  </si>
  <si>
    <t>0101055C3166C372D2F4E698D0F75845A2902C14B8</t>
  </si>
  <si>
    <t>4-WAY 천정형 실내기(40평)</t>
  </si>
  <si>
    <t>5C3166C372D2F4E698D0F75845A2902C170C</t>
  </si>
  <si>
    <t>0101055C3166C372D2F4E698D0F75845A2902C170C</t>
  </si>
  <si>
    <t>4-WAY 천정형 실내기(28평)</t>
  </si>
  <si>
    <t>5C3166C372D2F4E698D0F75845A2902C170D</t>
  </si>
  <si>
    <t>0101055C3166C372D2F4E698D0F75845A2902C170D</t>
  </si>
  <si>
    <t>4-WAY 천정형 실내기(23평)</t>
  </si>
  <si>
    <t>5C3166C372D2F4E698D0F75845A2902C170E</t>
  </si>
  <si>
    <t>0101055C3166C372D2F4E698D0F75845A2902C170E</t>
  </si>
  <si>
    <t>4-WAY 천정형 실내기(10평)</t>
  </si>
  <si>
    <t>5C3166C372D2F4E698D0F75845A2902C170F</t>
  </si>
  <si>
    <t>0101055C3166C372D2F4E698D0F75845A2902C170F</t>
  </si>
  <si>
    <t>1-WAY 천정형 실내기(5평)</t>
  </si>
  <si>
    <t>5C3166C372D2F4E698D0F75845A2902C1708</t>
  </si>
  <si>
    <t>0101055C3166C372D2F4E698D0F75845A2902C1708</t>
  </si>
  <si>
    <t>4-WAY 판넬</t>
  </si>
  <si>
    <t>5C3166C372D2F4E698D0F75845A2902C1665</t>
  </si>
  <si>
    <t>0101055C3166C372D2F4E698D0F75845A2902C1665</t>
  </si>
  <si>
    <t>1-WAY 판넬</t>
  </si>
  <si>
    <t>5C3166C372D2F4E698D0F75845A2902C1664</t>
  </si>
  <si>
    <t>0101055C3166C372D2F4E698D0F75845A2902C1664</t>
  </si>
  <si>
    <t>유선 리모컨</t>
  </si>
  <si>
    <t>5C3166C372D2F4E698D0F75845A2902C1660</t>
  </si>
  <si>
    <t>0101055C3166C372D2F4E698D0F75845A2902C1660</t>
  </si>
  <si>
    <t>중앙제어기</t>
  </si>
  <si>
    <t>ACP5</t>
  </si>
  <si>
    <t>5C3166C372D2F4E698D0F75845A2902C11E3</t>
  </si>
  <si>
    <t>0101055C3166C372D2F4E698D0F75845A2902C11E3</t>
  </si>
  <si>
    <t>분지관</t>
  </si>
  <si>
    <t>분지관 평균</t>
  </si>
  <si>
    <t>5C3166C372D2F4E698D0F75845A2902C11E6</t>
  </si>
  <si>
    <t>0101055C3166C372D2F4E698D0F75845A2902C11E6</t>
  </si>
  <si>
    <t>기본설치비</t>
  </si>
  <si>
    <t>멀티V 평균</t>
  </si>
  <si>
    <t>5C3166C372D2F4E698D0F75845A2902C11E5</t>
  </si>
  <si>
    <t>0101055C3166C372D2F4E698D0F75845A2902C11E5</t>
  </si>
  <si>
    <t>냉매배관 및 보온재</t>
  </si>
  <si>
    <t>멀티 배관 평균</t>
  </si>
  <si>
    <t>5C3166C372D2F4E698D0F75845A2902C11E4</t>
  </si>
  <si>
    <t>0101055C3166C372D2F4E698D0F75845A2902C11E4</t>
  </si>
  <si>
    <t>드레인공사</t>
  </si>
  <si>
    <t>PVC, 주관교체포함</t>
  </si>
  <si>
    <t>5C3166C372D2F4E698D0F75845A2902C11EB</t>
  </si>
  <si>
    <t>0101055C3166C372D2F4E698D0F75845A2902C11EB</t>
  </si>
  <si>
    <t>실애외기간 통신선/CD관</t>
  </si>
  <si>
    <t>VCTF 1.5SQ*2C</t>
  </si>
  <si>
    <t>5C3166C372D2F4E698D0F75845A2902C11EA</t>
  </si>
  <si>
    <t>0101055C3166C372D2F4E698D0F75845A2902C11EA</t>
  </si>
  <si>
    <t>품콘트롤러 통신선</t>
  </si>
  <si>
    <t>실드 통신선</t>
  </si>
  <si>
    <t>5C3166C372D2F4E698D0F75845A2902C10DD</t>
  </si>
  <si>
    <t>0101055C3166C372D2F4E698D0F75845A2902C10DD</t>
  </si>
  <si>
    <t>실내기 전원선 연결</t>
  </si>
  <si>
    <t>전원선</t>
  </si>
  <si>
    <t>5C3166C372D2F4E698D0F75845A2902C10DC</t>
  </si>
  <si>
    <t>0101055C3166C372D2F4E698D0F75845A2902C10DC</t>
  </si>
  <si>
    <t>진소진공 및 냉매충전(시운전 포함)</t>
  </si>
  <si>
    <t>R-410A</t>
  </si>
  <si>
    <t>5C3166C372D2F4E698D0F75845A2902C10D8</t>
  </si>
  <si>
    <t>0101055C3166C372D2F4E698D0F75845A2902C10D8</t>
  </si>
  <si>
    <t>실외기 베이스</t>
  </si>
  <si>
    <t>대형</t>
  </si>
  <si>
    <t>5C3166C372D2F4E698D0F75845A2902C1391</t>
  </si>
  <si>
    <t>0101055C3166C372D2F4E698D0F75845A2902C1391</t>
  </si>
  <si>
    <t>실내외기 철거</t>
  </si>
  <si>
    <t>천정형외</t>
  </si>
  <si>
    <t>식</t>
  </si>
  <si>
    <t>5C3166C372D2F4E698D0F75845A2902C1390</t>
  </si>
  <si>
    <t>0101055C3166C372D2F4E698D0F75845A2902C1390</t>
  </si>
  <si>
    <t>배관트레이</t>
  </si>
  <si>
    <t>5C3166C372D2F4E698D0F75845A2902C1394</t>
  </si>
  <si>
    <t>0101055C3166C372D2F4E698D0F75845A2902C1394</t>
  </si>
  <si>
    <t>이전설치비</t>
  </si>
  <si>
    <t>이전설치</t>
  </si>
  <si>
    <t>5C3166C372D2F4E698D0F75845A2902C128A</t>
  </si>
  <si>
    <t>0101055C3166C372D2F4E698D0F75845A2902C128A</t>
  </si>
  <si>
    <t>냉매배관, 드레인, 통신 연잔</t>
  </si>
  <si>
    <t>배관연장외</t>
  </si>
  <si>
    <t>5C3166C372D2F4E698D0F75845A2902C128B</t>
  </si>
  <si>
    <t>0101055C3166C372D2F4E698D0F75845A2902C128B</t>
  </si>
  <si>
    <t>중앙제어공사</t>
  </si>
  <si>
    <t>5C3166C372D2F4E698D0F75845A2902C1288</t>
  </si>
  <si>
    <t>0101055C3166C372D2F4E698D0F75845A2902C1288</t>
  </si>
  <si>
    <t>중장비 사용료</t>
  </si>
  <si>
    <t>크레인외</t>
  </si>
  <si>
    <t>5C3166C372D2F4E698D0F75845A2902C1289</t>
  </si>
  <si>
    <t>0101055C3166C372D2F4E698D0F75845A2902C1289</t>
  </si>
  <si>
    <t>텍스철거후재설치(천정)</t>
  </si>
  <si>
    <t>천정,나사못10%적용</t>
  </si>
  <si>
    <t>5B95C6334EB2A4FC5868F36F85D931</t>
  </si>
  <si>
    <t>0101055B95C6334EB2A4FC5868F36F85D931</t>
  </si>
  <si>
    <t>텍스천정재 신설</t>
  </si>
  <si>
    <t>5B95A6E558F23400C84CAB31053F93</t>
  </si>
  <si>
    <t>0101055B95A6E558F23400C84CAB31053F93</t>
  </si>
  <si>
    <t>010106</t>
  </si>
  <si>
    <t>천장형 제습기</t>
  </si>
  <si>
    <t>최대제습:65LIT, 흡입,배기 디퓨져방식</t>
  </si>
  <si>
    <t>5C05E6A06EA2E4E788D4B2D5859B96117E3F94</t>
  </si>
  <si>
    <t>0101065C05E6A06EA2E4E788D4B2D5859B96117E3F94</t>
  </si>
  <si>
    <t>유무선룸컨</t>
  </si>
  <si>
    <t>유선</t>
  </si>
  <si>
    <t>5C05E6A06EA2E4E788D4B2D5859B96117E3F95</t>
  </si>
  <si>
    <t>0101065C05E6A06EA2E4E788D4B2D5859B96117E3F95</t>
  </si>
  <si>
    <t>흡입디퓨져</t>
  </si>
  <si>
    <t>필터부착형:200mm</t>
  </si>
  <si>
    <t>5C05E6A06EA2E4E788D4B2D5859B96117E3F96</t>
  </si>
  <si>
    <t>0101065C05E6A06EA2E4E788D4B2D5859B96117E3F96</t>
  </si>
  <si>
    <t>배기디퓨져</t>
  </si>
  <si>
    <t>200mm</t>
  </si>
  <si>
    <t>5C05E6A06EA2E4E788D4B2D5859B96117E3F97</t>
  </si>
  <si>
    <t>0101065C05E6A06EA2E4E788D4B2D5859B96117E3F97</t>
  </si>
  <si>
    <t>타포린 후렉시블 및 니쁠</t>
  </si>
  <si>
    <t>200mm / 10M</t>
  </si>
  <si>
    <t>5C05E6A06EA2E4E788D4B2D5859B96117E3F90</t>
  </si>
  <si>
    <t>0101065C05E6A06EA2E4E788D4B2D5859B96117E3F90</t>
  </si>
  <si>
    <t>서스밴드</t>
  </si>
  <si>
    <t>5C05E6A06EA2E4E788D4B2D5859B96117E3F91</t>
  </si>
  <si>
    <t>0101065C05E6A06EA2E4E788D4B2D5859B96117E3F91</t>
  </si>
  <si>
    <t>잡자재</t>
  </si>
  <si>
    <t>5C05E6A06EA2E4E788D4B2D5859B96117E3F92</t>
  </si>
  <si>
    <t>0101065C05E6A06EA2E4E788D4B2D5859B96117E3F92</t>
  </si>
  <si>
    <t>5C05E6A06EA2E4E788D4B2D5859B96117E3F93</t>
  </si>
  <si>
    <t>0101065C05E6A06EA2E4E788D4B2D5859B96117E3F93</t>
  </si>
  <si>
    <t>폐기물처리비</t>
  </si>
  <si>
    <t>0102</t>
  </si>
  <si>
    <t>6</t>
  </si>
  <si>
    <t>010201</t>
  </si>
  <si>
    <t>PVC류, 보온재</t>
  </si>
  <si>
    <t>5B5C56481112843E98E745BBE5F252</t>
  </si>
  <si>
    <t>0102015B5C56481112843E98E745BBE5F252</t>
  </si>
  <si>
    <t>건설폐기물 상차비 - 가연성</t>
  </si>
  <si>
    <t>16ton 압롤트럭(20m3)</t>
  </si>
  <si>
    <t>5B5C56481112843FA8713EBA0562B4</t>
  </si>
  <si>
    <t>0102015B5C56481112843FA8713EBA0562B4</t>
  </si>
  <si>
    <t>건설폐기물 운반비 - 가연성</t>
  </si>
  <si>
    <t>16ton 압롤트럭 - 20km이하</t>
  </si>
  <si>
    <t>5B5C56481112843FA8713EA99570FD</t>
  </si>
  <si>
    <t>0102015B5C56481112843FA8713EA99570FD</t>
  </si>
  <si>
    <t>고재처리비</t>
  </si>
  <si>
    <t>0103</t>
  </si>
  <si>
    <t>7</t>
  </si>
  <si>
    <t>010301</t>
  </si>
  <si>
    <t>고재</t>
  </si>
  <si>
    <t>고동</t>
  </si>
  <si>
    <t>KG</t>
  </si>
  <si>
    <t>5C05E6A06EA2E4E8982862ECD5A93EE67F1C62</t>
  </si>
  <si>
    <t>0103015C05E6A06EA2E4E8982862ECD5A93EE67F1C62</t>
  </si>
  <si>
    <t>고철</t>
  </si>
  <si>
    <t>5C05E6A06EA2E4E8982862ECD5A93EE67F1C63</t>
  </si>
  <si>
    <t>0103015C05E6A06EA2E4E8982862ECD5A93EE67F1C63</t>
  </si>
  <si>
    <t>비      고</t>
  </si>
  <si>
    <t>일위대가</t>
  </si>
  <si>
    <t>5B95E60FBC62F484184FE19FF506C05B8086C9EBE2B406E86A4BA34551D2BAD76A41</t>
  </si>
  <si>
    <t>5B95E60FBC62F484184FE19FF506C05B8086C9EBE2B406E86A4BA34551D2BAD769A3</t>
  </si>
  <si>
    <t>5B95E60FBC62F484184FE19FF505395B8086C9EBE2B406E86A4BA34551D2BAD76A41</t>
  </si>
  <si>
    <t>5B95E60FBC62F484184FE19FF505395B8086C9EBE2B406E86A4BA34551D2BAD769A3</t>
  </si>
  <si>
    <t>5B95E60FBC62F484184FE19FF504125B8086C9EBE2B406E86A4BA34551D2BAD76A41</t>
  </si>
  <si>
    <t>5B95E60FBC62F484184FE19FF504125B8086C9EBE2B406E86A4BA34551D2BAD769A3</t>
  </si>
  <si>
    <t>5B95D6084ED2244D882C3105E537005B8086C9EBE2B406E86A4BA34551D2BAD76898</t>
  </si>
  <si>
    <t>5B95D6084ED214A61845E0873531CF5B8086C9EBE2B406E86A4BA34551D2BAD76898</t>
  </si>
  <si>
    <t>5B95D6084ED2049F28551B83952AE35B8086C9EBE2B406E86A4BA34551D2BAD76898</t>
  </si>
  <si>
    <t>5B95D6084ED2540148B877E0D567655B8086C9EBE2B406E86A4BA34551D2BAD76898</t>
  </si>
  <si>
    <t>5B95B6CAE712949148E5FE9055424A5B8086C9EBE2B406E86A4BA34551D2BAD76D18</t>
  </si>
  <si>
    <t>5B95B6CAE712949148E5FE9055424A5B8086C9EBE2B406E86A4BA34551D2BAD769A3</t>
  </si>
  <si>
    <t>5B95B6CAE712B44FB8620BA9D5A7B25B8086C9EBE2B406E86A4BA34551D2BAD76D18</t>
  </si>
  <si>
    <t>5B95B6CAE712B44FB8620BA9D5A7B25B8086C9EBE2B406E86A4BA34551D2BAD769A3</t>
  </si>
  <si>
    <t>5B95B6CAE1F214F488D5727FC59E785B8086C9EBE2B406E86A4BA34551D2BAD76D18</t>
  </si>
  <si>
    <t>5B95B6CAE1F214F488D5727FC59E785B8086C9EBE2B406E86A4BA34551D2BAD769A3</t>
  </si>
  <si>
    <t>5B95B6CAE1F2248AC856CA03E56BD45B8086C9EBE2B406E86A4BA34551D2BAD76D18</t>
  </si>
  <si>
    <t>5B95B6CAE1F2248AC856CA03E56BD45B8086C9EBE2B406E86A4BA34551D2BAD769A3</t>
  </si>
  <si>
    <t>5B95B6CAE1F234A1482F6A688558C15B8086C9EBE2B406E86A4BA34551D2BAD76D18</t>
  </si>
  <si>
    <t>5B95B6CAE1F234A1482F6A688558C15B8086C9EBE2B406E86A4BA34551D2BAD769A3</t>
  </si>
  <si>
    <t>5B95663967B2945338E3C94A85F9315B8086C9EBE2B406E86A4BA34551D2BAD769A8</t>
  </si>
  <si>
    <t>5B95663967B2945338E3C94A85F9315B8086C9EBE2B406E86A4BA34551D2BAD76898</t>
  </si>
  <si>
    <t>5B95663967B2945338E3C94A85F9315B8086C9EBE2B406E86A4BA34551D2BAD769A2</t>
  </si>
  <si>
    <t>5B95663967B2945338E3C94A85F9315B8086C9EBE2B406E86A4BA34551D2BAD769A3</t>
  </si>
  <si>
    <t>5B95D611A8E2F4197867ED7E75D8005B8086C9EBE2B406E86A4BA34551D2BAD76A41</t>
  </si>
  <si>
    <t>5B95D611A8E2F4197867ED7E75D8005B8086C9EBE2B406E86A4BA34551D2BAD769A3</t>
  </si>
  <si>
    <t>5B95D611A8E2D46B98BDD444952BDA5B8086C9EBE2B406E86A4BA34551D2BAD76A41</t>
  </si>
  <si>
    <t>5B95D611A8E2D46B98BDD444952BDA5B8086C9EBE2B406E86A4BA34551D2BAD769A3</t>
  </si>
  <si>
    <t>5B95D611A8E2F4197867ED4135BA365B8086C9EBE2B406E86A4BA34551D2BAD76A41</t>
  </si>
  <si>
    <t>5B95D611A8E2F4197867ED4135BA365B8086C9EBE2B406E86A4BA34551D2BAD769A3</t>
  </si>
  <si>
    <t>5B95D611A8E214B8C841F57A852E685B8086C9EBE2B406E86A4BA34551D2BAD76A41</t>
  </si>
  <si>
    <t>5B95D611A8E214B8C841F57A852E685B8086C9EBE2B406E86A4BA34551D2BAD769A3</t>
  </si>
  <si>
    <t>5B95D612B2A2E41E685784EE658FE75B8086C9EBE2B406E86A4BA34551D2BAD76A41</t>
  </si>
  <si>
    <t>5B95D612B2A2E41E685784EE658FE75B8086C9EBE2B406E86A4BA34551D2BAD769A3</t>
  </si>
  <si>
    <t>5B9586E78072D48E88B35F84B560925B8086C9EBE2B406E86A4BA34551D2BAD76A41</t>
  </si>
  <si>
    <t>5B9586E78072D48E88B35F84B560925B8086C9EBE2B406E86A4BA34551D2BAD769A3</t>
  </si>
  <si>
    <t>5B9556635CB25466586A84D1A5259F5B8086C9EBE2B406E86A4BA34551D2BAD7689F</t>
  </si>
  <si>
    <t>5B9556635CB25466586A84D1A5259F5B8086C9EBE2B406E86A4BA34551D2BAD769A3</t>
  </si>
  <si>
    <t>5B9556635CB2B48FD8AE26FD853B975B8086C9EBE2B406E86A4BA34551D2BAD7689F</t>
  </si>
  <si>
    <t>5B9556635CB2B48FD8AE26FD853B975B8086C9EBE2B406E86A4BA34551D2BAD769A3</t>
  </si>
  <si>
    <t>5B95566089F2A49CD8F0CA397563745B8086C9EBE2B406E86A4BA34551D2BAD7689F</t>
  </si>
  <si>
    <t>5B95566089F2A49CD8F0CA397563745B8086C9EBE2B406E86A4BA34551D2BAD769A3</t>
  </si>
  <si>
    <t>5B95C6334D92548278F9080515343F5B8086C9EBE2B406E86A4BA34551D2BAD769A3</t>
  </si>
  <si>
    <t>5B95C6334D92548278F9080515343F5B8086C9EBE2B406E86A4BA34551D2BAD76D1F</t>
  </si>
  <si>
    <t>5B95C6334D92548278F908051534385B8086C9EBE2B406E86A4BA34551D2BAD76D1F</t>
  </si>
  <si>
    <t>5B95C6334D92548278F908051534385B8086C9EBE2B406E86A4BA34551D2BAD769A3</t>
  </si>
  <si>
    <t>5B95D6683572B499B8EF06A4D5FD3F5B8086C9EBE2B406E86A4BA34551D2BAD76D1F</t>
  </si>
  <si>
    <t>5B95D6683572B499B8EF06A4D5FD3F5B8086C9EBE2B406E86A4BA34551D2BAD769A3</t>
  </si>
  <si>
    <t>5B95D6683572B49D18BEF9C1B5F9D85B8086C9EBE2B406E86A4BA34551D2BAD76D1F</t>
  </si>
  <si>
    <t>5B95D6683572B49D18BEF9C1B5FF605B8086C9EBE2B406E86A4BA34551D2BAD76D1F</t>
  </si>
  <si>
    <t>5B95C6360532747DB809CD91C55F645B8086C9EBE2B406E86A4BA34551D2BAD76D1F</t>
  </si>
  <si>
    <t>5B956641BC02A46A587AF02935E1C45B8086C9EBE2B406E86A4BA34551D2BAD76D1F</t>
  </si>
  <si>
    <t>5B956641BC02A46A587AF02935E1CA5B8086C9EBE2B406E86A4BA34551D2BAD76D1F</t>
  </si>
  <si>
    <t>5B95C6334D92548278F9084CC5DCCD5B8086C9EBE2B406E86A4BA34551D2BAD76D1F</t>
  </si>
  <si>
    <t>5B95C6334D92548278F9084CC5DCCD5B8086C9EBE2B406E86A4BA34551D2BAD769A3</t>
  </si>
  <si>
    <t>5B95D61BA842347BA8F2BC3595C9E55B8086C9EBE2B406E86A4BA34551D2BAD76A41</t>
  </si>
  <si>
    <t>5B95D61BA842347BA8F2BC3595C9E55B8086C9EBE2B406E86A4BA34551D2BAD769A3</t>
  </si>
  <si>
    <t>5B95D61BA84204A738034CD6F5B8135B8086C9EBE2B406E86A4BA34551D2BAD76A41</t>
  </si>
  <si>
    <t>5B95D61BA84204A738034CD6F5B8135B8086C9EBE2B406E86A4BA34551D2BAD769A3</t>
  </si>
  <si>
    <t>5B95D61BA842144D984F9E044529B45B8086C9EBE2B406E86A4BA34551D2BAD76A41</t>
  </si>
  <si>
    <t>5B95D61BA842144D984F9E044529B45B8086C9EBE2B406E86A4BA34551D2BAD769A3</t>
  </si>
  <si>
    <t>5B95D61BA84264CFA8D1DB3AB52EA75B8086C9EBE2B406E86A4BA34551D2BAD76A41</t>
  </si>
  <si>
    <t>5B95D61BA84264CFA8D1DB3AB52EA75B8086C9EBE2B406E86A4BA34551D2BAD769A3</t>
  </si>
  <si>
    <t>5B95D61BA84274D4D8140748D5DFA95B8086C9EBE2B406E86A4BA34551D2BAD76A41</t>
  </si>
  <si>
    <t>5B95D61BA84274D4D8140748D5DFA95B8086C9EBE2B406E86A4BA34551D2BAD769A3</t>
  </si>
  <si>
    <t>5B95D61BA8424400B841DEC3A56DA35B8086C9EBE2B406E86A4BA34551D2BAD76A41</t>
  </si>
  <si>
    <t>5B95D61BA8424400B841DEC3A56DA35B8086C9EBE2B406E86A4BA34551D2BAD769A3</t>
  </si>
  <si>
    <t>5B95D611ABB2B4A0B80AA4C21505CC5B8086C9EBE2B406E86A4BA34551D2BAD76A41</t>
  </si>
  <si>
    <t>5B95D611ABB2B4A0B80AA4C21505CC5B8086C9EBE2B406E86A4BA34551D2BAD769A3</t>
  </si>
  <si>
    <t>5B95D61F0912B44F387351E4D5F41E5B8086C9EBE2B406E86A4BA34551D2BAD76A41</t>
  </si>
  <si>
    <t>5B95D61F0912B44F387351E4D5F41E5B8086C9EBE2B406E86A4BA34551D2BAD769A3</t>
  </si>
  <si>
    <t>5B95D61F0912B44F387351DA7511C05B8086C9EBE2B406E86A4BA34551D2BAD76A41</t>
  </si>
  <si>
    <t>5B95D61F0912B44F387351DA7511C05B8086C9EBE2B406E86A4BA34551D2BAD769A3</t>
  </si>
  <si>
    <t>5B95D61F0912B44F387351C80507765B8086C9EBE2B406E86A4BA34551D2BAD76A41</t>
  </si>
  <si>
    <t>5B95D61F0912B44F387351C80507765B8086C9EBE2B406E86A4BA34551D2BAD769A3</t>
  </si>
  <si>
    <t>5B95C6360532747AF8BCEDA3052EDF5B8086C9EBE2B406E86A4BA34551D2BAD76D1F</t>
  </si>
  <si>
    <t>5B95C6334BE23448782A8F04150AD45B8086C9EBE2B406E86A4BA34551D2BAD76D1F</t>
  </si>
  <si>
    <t>5B95C6334EB2A4FC5868F36F85D9315B8086C9EBE2B406E86A4BA34551D2BAD76B6D</t>
  </si>
  <si>
    <t>5B95C6334EB2A4FC5868F36F85D9315B8086C9EBE2B406E86A4BA34551D2BAD769A3</t>
  </si>
  <si>
    <t>5B95A6E558F23400C84CAB31053F935B8086C9EBE2B406E86A4BA34551D2BAD76A48</t>
  </si>
  <si>
    <t>5B95A6E558F23400C84CAB31053F935B8086C9EBE2B406E86A4BA34551D2BAD769A3</t>
  </si>
  <si>
    <t>조달청가격</t>
  </si>
  <si>
    <t>거래가격</t>
  </si>
  <si>
    <t>유통물가</t>
  </si>
  <si>
    <t>물가정보</t>
  </si>
  <si>
    <t>조사가격2</t>
  </si>
  <si>
    <t>C</t>
  </si>
  <si>
    <t>B</t>
  </si>
  <si>
    <t>적용율(%)</t>
  </si>
  <si>
    <t>소수점이하자릿수</t>
  </si>
  <si>
    <t>일위대가 코드</t>
  </si>
  <si>
    <t>스테인리스옥내배관(프레스식)  D13  (호표 1)</t>
  </si>
  <si>
    <t xml:space="preserve">      배관공</t>
  </si>
  <si>
    <t xml:space="preserve">      보통인부</t>
  </si>
  <si>
    <t>스테인리스옥내배관(프레스식)  D20  (호표 2)</t>
  </si>
  <si>
    <t>스테인리스옥내배관(프레스식)  D25  (호표 3)</t>
  </si>
  <si>
    <t>동관용접(Brazing)  D15  (호표 4)</t>
  </si>
  <si>
    <t xml:space="preserve">      용접공</t>
  </si>
  <si>
    <t>동관용접(Brazing)  D20  (호표 5)</t>
  </si>
  <si>
    <t>동관용접(Brazing)  D25  (호표 6)</t>
  </si>
  <si>
    <t>동관용접(Brazing)  D50  (호표 7)</t>
  </si>
  <si>
    <t>관보온(고무발포, 매직테프)  9t*D15  (호표 8)</t>
  </si>
  <si>
    <t xml:space="preserve">      보온공</t>
  </si>
  <si>
    <t>관보온(고무발포, 매직테프)  9t*D25  (호표 9)</t>
  </si>
  <si>
    <t>관보온(고무발포, 매직테프)  19t*D15  (호표 10)</t>
  </si>
  <si>
    <t>관보온(고무발포, 매직테프)  19t*D20  (호표 11)</t>
  </si>
  <si>
    <t>관보온(고무발포, 매직테프)  19t*D25  (호표 12)</t>
  </si>
  <si>
    <t>절연행가(전산볼트)  D15  (호표 13)</t>
  </si>
  <si>
    <t>절연행가(전산볼트)  D20  (호표 14)</t>
  </si>
  <si>
    <t>절연행가(전산볼트)  D25  (호표 15)</t>
  </si>
  <si>
    <t>각종 잡철물 제작 설치  현장제작설치,일반철제  (호표 16)</t>
  </si>
  <si>
    <t xml:space="preserve">      철공</t>
  </si>
  <si>
    <t xml:space="preserve">      특별인부</t>
  </si>
  <si>
    <t>경질염화비닐관(접착제)  PVC관(VG2), D50  (호표 17)</t>
  </si>
  <si>
    <t>경질염화비닐관(접착제)  PVC관(VG2), D35  (호표 18)</t>
  </si>
  <si>
    <t>경질염화비닐관(고무링 캡조임-일반 PVC)  PVC관(VG2), D50  (호표 19)</t>
  </si>
  <si>
    <t>경질염화비닐관(고무링 캡조임-일반 PVC)  PVC관(VG2), D75  (호표 20)</t>
  </si>
  <si>
    <t>경질염화비닐관(고무링 캡조임-일반 PVC)  PVC관(VG2), D100  (호표 21)</t>
  </si>
  <si>
    <t>바닥배수구 설치  D75  (호표 22)</t>
  </si>
  <si>
    <t>일반행가(전산볼트)  D50  (호표 23)</t>
  </si>
  <si>
    <t>일반행가(전산볼트)  D80  (호표 24)</t>
  </si>
  <si>
    <t>일반행가(전산볼트)  D100  (호표 25)</t>
  </si>
  <si>
    <t>구멍뚫기(코어드릴)  D50, 콘크리트 300mm  (호표 26)</t>
  </si>
  <si>
    <t xml:space="preserve">      착암공</t>
  </si>
  <si>
    <t>구멍뚫기(코어드릴)  D75, 콘크리트 300mm  (호표 27)</t>
  </si>
  <si>
    <t>구멍뚫기(코어드릴)  D100, 콘크리트 300mm  (호표 28)</t>
  </si>
  <si>
    <t>각형닥트제작(기계덕트)  #24 (0.6t)  (호표 29)</t>
  </si>
  <si>
    <t xml:space="preserve">      덕트공</t>
  </si>
  <si>
    <t>각형닥트설치(기계덕트)  #24 (0.6t)  (호표 30)</t>
  </si>
  <si>
    <t>스파이럴덕트 설치  D250  (호표 31)</t>
  </si>
  <si>
    <t>플렉시블덕트 설치  D150  (호표 32)</t>
  </si>
  <si>
    <t>플렉시블덕트 설치  D200  (호표 33)</t>
  </si>
  <si>
    <t>일반행가(전산볼트)  D250  (호표 34)</t>
  </si>
  <si>
    <t>디퓨저(사각) 이설  ND200  (호표 35)</t>
  </si>
  <si>
    <t>디퓨져 신설  D200  (호표 36)</t>
  </si>
  <si>
    <t>라인디퓨져 신설  D150  (호표 37)</t>
  </si>
  <si>
    <t>각형닥트 철거  0.6t  (호표 38)</t>
  </si>
  <si>
    <t>동관 철거  D15  (호표 39)</t>
  </si>
  <si>
    <t>동관 철거  D20  (호표 40)</t>
  </si>
  <si>
    <t>동관 철거  D25  (호표 41)</t>
  </si>
  <si>
    <t>동관 철거  D32  (호표 42)</t>
  </si>
  <si>
    <t>동관 철거  D40  (호표 43)</t>
  </si>
  <si>
    <t>동관 철거  D50  (호표 44)</t>
  </si>
  <si>
    <t>PVC관 철거  D50  (호표 45)</t>
  </si>
  <si>
    <t>주철관배관 철거  D50  (호표 46)</t>
  </si>
  <si>
    <t>주철관배관 철거  D75  (호표 47)</t>
  </si>
  <si>
    <t>주철관배관 철거  D100  (호표 48)</t>
  </si>
  <si>
    <t>디퓨저 철거  사각, ∮200  (호표 49)</t>
  </si>
  <si>
    <t>플렉시블 닥트 철거  D200(소켓,밴드포함)  (호표 50)</t>
  </si>
  <si>
    <t>텍스철거후재설치(천정)  천정,나사못10%적용  (호표 51)</t>
  </si>
  <si>
    <t xml:space="preserve">      건축목공</t>
  </si>
  <si>
    <t>텍스천정재 신설    (호표 52)</t>
  </si>
  <si>
    <t xml:space="preserve">      내장공</t>
  </si>
  <si>
    <t>계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</si>
  <si>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</si>
  <si>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</si>
  <si>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</si>
  <si>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</si>
  <si>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</si>
  <si>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</si>
  <si>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</si>
  <si>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</si>
  <si>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</si>
  <si>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</si>
  <si>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</si>
  <si>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</si>
  <si>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</si>
  <si>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</si>
  <si>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</si>
  <si>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</si>
  <si>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</si>
  <si>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</si>
  <si>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</si>
  <si>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</si>
  <si>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</si>
  <si>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C4</t>
  </si>
  <si>
    <t>산  재  보  험  료</t>
  </si>
  <si>
    <t>C5</t>
  </si>
  <si>
    <t>고  용  보  험  료</t>
  </si>
  <si>
    <t>C6</t>
  </si>
  <si>
    <t>국민  건강  보험료</t>
  </si>
  <si>
    <t>C7</t>
  </si>
  <si>
    <t>국민  연금  보험료</t>
  </si>
  <si>
    <t>C8</t>
  </si>
  <si>
    <t>퇴직  공제  부금비</t>
  </si>
  <si>
    <t>CA</t>
  </si>
  <si>
    <t>산업안전보건관리비</t>
  </si>
  <si>
    <t>CB</t>
  </si>
  <si>
    <t>노인장기요양보험료</t>
  </si>
  <si>
    <t>CG</t>
  </si>
  <si>
    <t>기   타    경   비</t>
  </si>
  <si>
    <t>CH</t>
  </si>
  <si>
    <t>환  경  보  전  비</t>
  </si>
  <si>
    <t>CK</t>
  </si>
  <si>
    <t>하도급지급보증수수료</t>
  </si>
  <si>
    <t>CL</t>
  </si>
  <si>
    <t>건설기계대여금지급보증서발급수수료</t>
  </si>
  <si>
    <t>CS</t>
  </si>
  <si>
    <t>S1</t>
  </si>
  <si>
    <t>D1</t>
  </si>
  <si>
    <t>일  반  관  리  비</t>
  </si>
  <si>
    <t>D2</t>
  </si>
  <si>
    <t>D9</t>
  </si>
  <si>
    <t>DA</t>
  </si>
  <si>
    <t>DB</t>
  </si>
  <si>
    <t>부  가  가  치  세</t>
  </si>
  <si>
    <t>DH</t>
  </si>
  <si>
    <t>DM</t>
  </si>
  <si>
    <t>S2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</si>
  <si>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</si>
  <si>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</si>
  <si>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</si>
  <si>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</si>
  <si>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</si>
  <si>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</si>
  <si>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</si>
  <si>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</si>
  <si>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</si>
  <si>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</si>
  <si>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</si>
  <si>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</si>
  <si>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</si>
  <si>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</si>
  <si>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</si>
  <si>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</si>
  <si>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</si>
  <si>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</si>
  <si>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</si>
  <si>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</si>
  <si>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</si>
  <si>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</si>
  <si>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</si>
  <si>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</si>
  <si>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</si>
  <si>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</si>
  <si>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</si>
  <si>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</si>
  <si>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</si>
  <si>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</si>
  <si>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</si>
  <si>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</si>
  <si>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</si>
  <si>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</si>
  <si>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</si>
  <si>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</si>
  <si>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</si>
  <si>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</si>
  <si>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</si>
  <si>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</si>
  <si>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</si>
  <si>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</si>
  <si>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</si>
  <si>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</si>
  <si>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</si>
  <si>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</si>
  <si>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</si>
  <si>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</si>
  <si>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폐 기 물 처 리 비</t>
    <phoneticPr fontId="1" type="noConversion"/>
  </si>
  <si>
    <t>도       급       액</t>
    <phoneticPr fontId="1" type="noConversion"/>
  </si>
  <si>
    <t>고  재  처  리  비</t>
    <phoneticPr fontId="1" type="noConversion"/>
  </si>
  <si>
    <t>총    공   사    비</t>
    <phoneticPr fontId="1" type="noConversion"/>
  </si>
  <si>
    <t>이                 윤</t>
    <phoneticPr fontId="1" type="noConversion"/>
  </si>
  <si>
    <t>공    급    가   액</t>
    <phoneticPr fontId="1" type="noConversion"/>
  </si>
  <si>
    <t>01 기계설비공사</t>
    <phoneticPr fontId="1" type="noConversion"/>
  </si>
  <si>
    <t>0101 급수급탕배관공사</t>
    <phoneticPr fontId="1" type="noConversion"/>
  </si>
  <si>
    <t>0102 오배수배관공사</t>
    <phoneticPr fontId="1" type="noConversion"/>
  </si>
  <si>
    <t>0103 환기설비공사</t>
    <phoneticPr fontId="1" type="noConversion"/>
  </si>
  <si>
    <t>0104 철거공사</t>
    <phoneticPr fontId="1" type="noConversion"/>
  </si>
  <si>
    <t>0105 냉난방기설치공사</t>
    <phoneticPr fontId="1" type="noConversion"/>
  </si>
  <si>
    <t>0106 제습기설치공사</t>
    <phoneticPr fontId="1" type="noConversion"/>
  </si>
  <si>
    <t>02 폐기물처리비</t>
    <phoneticPr fontId="1" type="noConversion"/>
  </si>
  <si>
    <t>0201 폐기물처리비</t>
    <phoneticPr fontId="1" type="noConversion"/>
  </si>
  <si>
    <t>03 고재처리비</t>
    <phoneticPr fontId="1" type="noConversion"/>
  </si>
  <si>
    <t>0301 고재처리비</t>
    <phoneticPr fontId="1" type="noConversion"/>
  </si>
  <si>
    <t>0101 급수급탕배관공사</t>
    <phoneticPr fontId="1" type="noConversion"/>
  </si>
  <si>
    <t>0103 환기설비공사</t>
    <phoneticPr fontId="1" type="noConversion"/>
  </si>
  <si>
    <t>0104 철거공사</t>
    <phoneticPr fontId="1" type="noConversion"/>
  </si>
  <si>
    <t>0105 냉난방기설치공사</t>
    <phoneticPr fontId="1" type="noConversion"/>
  </si>
  <si>
    <t>0106 제습기설치공사</t>
    <phoneticPr fontId="1" type="noConversion"/>
  </si>
  <si>
    <t>0201 폐기물처리비</t>
    <phoneticPr fontId="1" type="noConversion"/>
  </si>
  <si>
    <t>0301 고재처리비</t>
    <phoneticPr fontId="1" type="noConversion"/>
  </si>
  <si>
    <t>[ 부천대 대학혁신지원사업 밀레니엄관 지하1층 리뉴얼 ]</t>
    <phoneticPr fontId="1" type="noConversion"/>
  </si>
  <si>
    <t>노무비 * 3.56%</t>
  </si>
  <si>
    <t>노무비 * 1.01%</t>
  </si>
  <si>
    <t>직접노무비 * 3.595%</t>
  </si>
  <si>
    <t>직접노무비 * 4.75%</t>
  </si>
  <si>
    <t>직접노무비 * 2.3%</t>
  </si>
  <si>
    <t>(재료비+직노) * 3.11%</t>
    <phoneticPr fontId="1" type="noConversion"/>
  </si>
  <si>
    <t>건강보험료 * 13.14%</t>
  </si>
  <si>
    <t>공급가액 * 10%</t>
  </si>
  <si>
    <t>(재료비+직노+경비) * 0.5%</t>
  </si>
  <si>
    <t>(재료비+직노+경비) * 0.081%</t>
  </si>
  <si>
    <t>(재료비+직노+경비) * 0.07%</t>
  </si>
  <si>
    <t>직접노무비 * 17.5%</t>
    <phoneticPr fontId="1" type="noConversion"/>
  </si>
  <si>
    <t>(재료비+노무비) * 5%</t>
    <phoneticPr fontId="1" type="noConversion"/>
  </si>
  <si>
    <t>계 * 8%</t>
    <phoneticPr fontId="1" type="noConversion"/>
  </si>
  <si>
    <t>(노무비+경비+일반관리비) * 15%</t>
    <phoneticPr fontId="1" type="noConversion"/>
  </si>
  <si>
    <t>공사명 : 2026학년도 밀레니엄관 지하1층 개선공사(기계)</t>
    <phoneticPr fontId="1" type="noConversion"/>
  </si>
  <si>
    <t>[ 2026학년도 밀레니엄관 지하1층 개선공사(기계) ]</t>
    <phoneticPr fontId="1" type="noConversion"/>
  </si>
  <si>
    <t>2026학년도 밀레니엄관 지하1층 개선공사(기계)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</si>
</sst>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176" fontId="3" fillId="2" borderId="4" xfId="0" applyNumberFormat="1" applyFont="1" applyFill="1" applyBorder="1" applyAlignment="1">
      <alignment vertical="center" wrapText="1"/>
    </xf>
    <xf numFmtId="0" fontId="0" fillId="2" borderId="0" xfId="0" quotePrefix="1" applyFill="1">
      <alignment vertical="center"/>
    </xf>
    <xf numFmtId="0" fontId="0" fillId="2" borderId="0" xfId="0" applyFill="1">
      <alignment vertical="center"/>
    </xf>
    <xf numFmtId="176" fontId="0" fillId="2" borderId="0" xfId="0" applyNumberFormat="1" applyFill="1">
      <alignment vertical="center"/>
    </xf>
    <xf numFmtId="0" fontId="0" fillId="0" borderId="5" xfId="0" quotePrefix="1" applyBorder="1" applyAlignment="1">
      <alignment vertical="center"/>
    </xf>
    <xf numFmtId="0" fontId="0" fillId="0" borderId="5" xfId="0" applyBorder="1" applyAlignment="1">
      <alignment vertical="center"/>
    </xf>
    <xf numFmtId="0" fontId="0" fillId="3" borderId="0" xfId="0" applyFill="1">
      <alignment vertical="center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4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1"/>
  <sheetViews>
    <sheetView tabSelected="1" view="pageBreakPreview" topLeftCell="B1" zoomScaleNormal="100" zoomScaleSheetLayoutView="100" workbookViewId="0">
      <selection activeCell="F8" sqref="F8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5" t="s">
        <v>730</v>
      </c>
      <c r="C1" s="25"/>
      <c r="D1" s="25"/>
      <c r="E1" s="25"/>
      <c r="F1" s="25"/>
      <c r="G1" s="25"/>
    </row>
    <row r="2" spans="1:7" ht="21.95" customHeight="1" x14ac:dyDescent="0.3">
      <c r="B2" s="21" t="s">
        <v>873</v>
      </c>
      <c r="C2" s="21"/>
      <c r="D2" s="21"/>
      <c r="E2" s="21"/>
      <c r="F2" s="22"/>
      <c r="G2" s="22"/>
    </row>
    <row r="3" spans="1:7" ht="21.95" customHeight="1" x14ac:dyDescent="0.3">
      <c r="B3" s="24" t="s">
        <v>731</v>
      </c>
      <c r="C3" s="24"/>
      <c r="D3" s="24"/>
      <c r="E3" s="14" t="s">
        <v>732</v>
      </c>
      <c r="F3" s="14" t="s">
        <v>733</v>
      </c>
      <c r="G3" s="14" t="s">
        <v>574</v>
      </c>
    </row>
    <row r="4" spans="1:7" ht="21.95" customHeight="1" x14ac:dyDescent="0.3">
      <c r="A4" s="1" t="s">
        <v>738</v>
      </c>
      <c r="B4" s="26" t="s">
        <v>734</v>
      </c>
      <c r="C4" s="26" t="s">
        <v>735</v>
      </c>
      <c r="D4" s="14" t="s">
        <v>739</v>
      </c>
      <c r="E4" s="12">
        <f>TRUNC(공종별집계표!F5, 0)</f>
        <v>0</v>
      </c>
      <c r="F4" s="10" t="s">
        <v>50</v>
      </c>
      <c r="G4" s="10" t="s">
        <v>50</v>
      </c>
    </row>
    <row r="5" spans="1:7" ht="21.95" customHeight="1" x14ac:dyDescent="0.3">
      <c r="A5" s="1" t="s">
        <v>740</v>
      </c>
      <c r="B5" s="26"/>
      <c r="C5" s="26"/>
      <c r="D5" s="14" t="s">
        <v>741</v>
      </c>
      <c r="E5" s="12">
        <v>0</v>
      </c>
      <c r="F5" s="10" t="s">
        <v>50</v>
      </c>
      <c r="G5" s="10" t="s">
        <v>50</v>
      </c>
    </row>
    <row r="6" spans="1:7" ht="21.95" customHeight="1" x14ac:dyDescent="0.3">
      <c r="A6" s="1" t="s">
        <v>742</v>
      </c>
      <c r="B6" s="26"/>
      <c r="C6" s="26"/>
      <c r="D6" s="14" t="s">
        <v>743</v>
      </c>
      <c r="E6" s="12">
        <v>0</v>
      </c>
      <c r="F6" s="10" t="s">
        <v>50</v>
      </c>
      <c r="G6" s="10" t="s">
        <v>50</v>
      </c>
    </row>
    <row r="7" spans="1:7" ht="21.95" customHeight="1" x14ac:dyDescent="0.3">
      <c r="A7" s="1" t="s">
        <v>744</v>
      </c>
      <c r="B7" s="26"/>
      <c r="C7" s="26"/>
      <c r="D7" s="14" t="s">
        <v>745</v>
      </c>
      <c r="E7" s="12">
        <f>TRUNC(E4+E5-E6, 0)</f>
        <v>0</v>
      </c>
      <c r="F7" s="10" t="s">
        <v>50</v>
      </c>
      <c r="G7" s="10" t="s">
        <v>50</v>
      </c>
    </row>
    <row r="8" spans="1:7" ht="21.95" customHeight="1" x14ac:dyDescent="0.3">
      <c r="A8" s="1" t="s">
        <v>746</v>
      </c>
      <c r="B8" s="26"/>
      <c r="C8" s="26" t="s">
        <v>736</v>
      </c>
      <c r="D8" s="14" t="s">
        <v>747</v>
      </c>
      <c r="E8" s="12">
        <f>TRUNC(공종별집계표!H5, 0)</f>
        <v>0</v>
      </c>
      <c r="F8" s="10" t="s">
        <v>50</v>
      </c>
      <c r="G8" s="10" t="s">
        <v>50</v>
      </c>
    </row>
    <row r="9" spans="1:7" ht="21.95" customHeight="1" x14ac:dyDescent="0.3">
      <c r="A9" s="1" t="s">
        <v>748</v>
      </c>
      <c r="B9" s="26"/>
      <c r="C9" s="26"/>
      <c r="D9" s="14" t="s">
        <v>749</v>
      </c>
      <c r="E9" s="12">
        <f>TRUNC(E8*0.175, 0)</f>
        <v>0</v>
      </c>
      <c r="F9" s="10" t="s">
        <v>869</v>
      </c>
      <c r="G9" s="10"/>
    </row>
    <row r="10" spans="1:7" ht="21.95" customHeight="1" x14ac:dyDescent="0.3">
      <c r="A10" s="1" t="s">
        <v>750</v>
      </c>
      <c r="B10" s="26"/>
      <c r="C10" s="26"/>
      <c r="D10" s="14" t="s">
        <v>745</v>
      </c>
      <c r="E10" s="12">
        <f>TRUNC(E8+E9, 0)</f>
        <v>0</v>
      </c>
      <c r="F10" s="10" t="s">
        <v>50</v>
      </c>
      <c r="G10" s="10"/>
    </row>
    <row r="11" spans="1:7" ht="21.95" customHeight="1" x14ac:dyDescent="0.3">
      <c r="A11" s="1" t="s">
        <v>751</v>
      </c>
      <c r="B11" s="26"/>
      <c r="C11" s="26" t="s">
        <v>737</v>
      </c>
      <c r="D11" s="14" t="s">
        <v>752</v>
      </c>
      <c r="E11" s="12">
        <f>TRUNC(E10*0.0356, 0)</f>
        <v>0</v>
      </c>
      <c r="F11" s="10" t="s">
        <v>858</v>
      </c>
      <c r="G11" s="10"/>
    </row>
    <row r="12" spans="1:7" ht="21.95" customHeight="1" x14ac:dyDescent="0.3">
      <c r="A12" s="1" t="s">
        <v>753</v>
      </c>
      <c r="B12" s="26"/>
      <c r="C12" s="26"/>
      <c r="D12" s="14" t="s">
        <v>754</v>
      </c>
      <c r="E12" s="12">
        <f>TRUNC(E10*0.0101, 0)</f>
        <v>0</v>
      </c>
      <c r="F12" s="10" t="s">
        <v>859</v>
      </c>
      <c r="G12" s="10"/>
    </row>
    <row r="13" spans="1:7" ht="21.95" customHeight="1" x14ac:dyDescent="0.3">
      <c r="A13" s="1" t="s">
        <v>755</v>
      </c>
      <c r="B13" s="26"/>
      <c r="C13" s="26"/>
      <c r="D13" s="14" t="s">
        <v>756</v>
      </c>
      <c r="E13" s="12"/>
      <c r="F13" s="10" t="s">
        <v>860</v>
      </c>
      <c r="G13" s="10"/>
    </row>
    <row r="14" spans="1:7" ht="21.95" customHeight="1" x14ac:dyDescent="0.3">
      <c r="A14" s="1" t="s">
        <v>757</v>
      </c>
      <c r="B14" s="26"/>
      <c r="C14" s="26"/>
      <c r="D14" s="14" t="s">
        <v>758</v>
      </c>
      <c r="E14" s="12"/>
      <c r="F14" s="10" t="s">
        <v>861</v>
      </c>
      <c r="G14" s="10"/>
    </row>
    <row r="15" spans="1:7" ht="21.95" customHeight="1" x14ac:dyDescent="0.3">
      <c r="A15" s="1" t="s">
        <v>759</v>
      </c>
      <c r="B15" s="26"/>
      <c r="C15" s="26"/>
      <c r="D15" s="14" t="s">
        <v>760</v>
      </c>
      <c r="E15" s="12"/>
      <c r="F15" s="10" t="s">
        <v>862</v>
      </c>
      <c r="G15" s="10"/>
    </row>
    <row r="16" spans="1:7" ht="21.95" customHeight="1" x14ac:dyDescent="0.3">
      <c r="A16" s="1" t="s">
        <v>761</v>
      </c>
      <c r="B16" s="26"/>
      <c r="C16" s="26"/>
      <c r="D16" s="14" t="s">
        <v>762</v>
      </c>
      <c r="E16" s="12"/>
      <c r="F16" s="10" t="s">
        <v>863</v>
      </c>
      <c r="G16" s="10"/>
    </row>
    <row r="17" spans="1:7" ht="21.95" customHeight="1" x14ac:dyDescent="0.3">
      <c r="A17" s="1" t="s">
        <v>763</v>
      </c>
      <c r="B17" s="26"/>
      <c r="C17" s="26"/>
      <c r="D17" s="14" t="s">
        <v>764</v>
      </c>
      <c r="E17" s="12"/>
      <c r="F17" s="10" t="s">
        <v>864</v>
      </c>
      <c r="G17" s="10"/>
    </row>
    <row r="18" spans="1:7" ht="21.95" customHeight="1" x14ac:dyDescent="0.3">
      <c r="A18" s="1" t="s">
        <v>765</v>
      </c>
      <c r="B18" s="26"/>
      <c r="C18" s="26"/>
      <c r="D18" s="14" t="s">
        <v>766</v>
      </c>
      <c r="E18" s="12">
        <f>TRUNC((E7+E10)*0.05, 0)</f>
        <v>0</v>
      </c>
      <c r="F18" s="10" t="s">
        <v>870</v>
      </c>
      <c r="G18" s="10"/>
    </row>
    <row r="19" spans="1:7" ht="21.95" customHeight="1" x14ac:dyDescent="0.3">
      <c r="A19" s="1" t="s">
        <v>767</v>
      </c>
      <c r="B19" s="26"/>
      <c r="C19" s="26"/>
      <c r="D19" s="14" t="s">
        <v>768</v>
      </c>
      <c r="E19" s="12">
        <f>TRUNC((E7+E8)*0.005, 0)</f>
        <v>0</v>
      </c>
      <c r="F19" s="10" t="s">
        <v>866</v>
      </c>
      <c r="G19" s="10"/>
    </row>
    <row r="20" spans="1:7" ht="21.95" customHeight="1" x14ac:dyDescent="0.3">
      <c r="A20" s="1" t="s">
        <v>769</v>
      </c>
      <c r="B20" s="26"/>
      <c r="C20" s="26"/>
      <c r="D20" s="14" t="s">
        <v>770</v>
      </c>
      <c r="E20" s="12">
        <f>TRUNC((E7+E8)*0.00081, 0)</f>
        <v>0</v>
      </c>
      <c r="F20" s="10" t="s">
        <v>867</v>
      </c>
      <c r="G20" s="10"/>
    </row>
    <row r="21" spans="1:7" ht="21.95" customHeight="1" x14ac:dyDescent="0.3">
      <c r="A21" s="1" t="s">
        <v>771</v>
      </c>
      <c r="B21" s="26"/>
      <c r="C21" s="26"/>
      <c r="D21" s="14" t="s">
        <v>772</v>
      </c>
      <c r="E21" s="12">
        <f>TRUNC((E7+E8)*0.0007, 0)</f>
        <v>0</v>
      </c>
      <c r="F21" s="10" t="s">
        <v>868</v>
      </c>
      <c r="G21" s="10"/>
    </row>
    <row r="22" spans="1:7" ht="21.95" customHeight="1" x14ac:dyDescent="0.3">
      <c r="A22" s="1" t="s">
        <v>773</v>
      </c>
      <c r="B22" s="26"/>
      <c r="C22" s="26"/>
      <c r="D22" s="14" t="s">
        <v>745</v>
      </c>
      <c r="E22" s="12">
        <f>TRUNC(E11+E12+E13+E14+E15+E16+E17+E18+E19+E20+E21, 0)</f>
        <v>0</v>
      </c>
      <c r="F22" s="10" t="s">
        <v>50</v>
      </c>
      <c r="G22" s="10"/>
    </row>
    <row r="23" spans="1:7" ht="21.95" customHeight="1" x14ac:dyDescent="0.3">
      <c r="A23" s="1" t="s">
        <v>774</v>
      </c>
      <c r="B23" s="24" t="s">
        <v>729</v>
      </c>
      <c r="C23" s="24"/>
      <c r="D23" s="24"/>
      <c r="E23" s="12">
        <f>TRUNC(E7+E10+E22, 0)</f>
        <v>0</v>
      </c>
      <c r="F23" s="10" t="s">
        <v>50</v>
      </c>
      <c r="G23" s="10"/>
    </row>
    <row r="24" spans="1:7" ht="21.95" customHeight="1" x14ac:dyDescent="0.3">
      <c r="A24" s="1" t="s">
        <v>775</v>
      </c>
      <c r="B24" s="24" t="s">
        <v>776</v>
      </c>
      <c r="C24" s="24"/>
      <c r="D24" s="24"/>
      <c r="E24" s="12">
        <f>TRUNC(E23*0.08, 0)</f>
        <v>0</v>
      </c>
      <c r="F24" s="10" t="s">
        <v>871</v>
      </c>
      <c r="G24" s="10"/>
    </row>
    <row r="25" spans="1:7" ht="21.95" customHeight="1" x14ac:dyDescent="0.3">
      <c r="A25" s="1" t="s">
        <v>777</v>
      </c>
      <c r="B25" s="24" t="s">
        <v>837</v>
      </c>
      <c r="C25" s="24"/>
      <c r="D25" s="24"/>
      <c r="E25" s="12">
        <f>TRUNC((E10+E22+E24)*0.15, 0)</f>
        <v>0</v>
      </c>
      <c r="F25" s="10" t="s">
        <v>872</v>
      </c>
      <c r="G25" s="10"/>
    </row>
    <row r="26" spans="1:7" ht="21.95" customHeight="1" x14ac:dyDescent="0.3">
      <c r="A26" s="1" t="s">
        <v>778</v>
      </c>
      <c r="B26" s="24" t="s">
        <v>838</v>
      </c>
      <c r="C26" s="24"/>
      <c r="D26" s="24"/>
      <c r="E26" s="12">
        <f>TRUNC(E23+E24+E25, 0)</f>
        <v>0</v>
      </c>
      <c r="F26" s="10" t="s">
        <v>50</v>
      </c>
      <c r="G26" s="10"/>
    </row>
    <row r="27" spans="1:7" ht="21.95" customHeight="1" x14ac:dyDescent="0.3">
      <c r="A27" s="1" t="s">
        <v>779</v>
      </c>
      <c r="B27" s="24" t="s">
        <v>833</v>
      </c>
      <c r="C27" s="24"/>
      <c r="D27" s="24"/>
      <c r="E27" s="12">
        <f>TRUNC(공종별집계표!T13, 0)</f>
        <v>0</v>
      </c>
      <c r="F27" s="10" t="s">
        <v>50</v>
      </c>
      <c r="G27" s="10"/>
    </row>
    <row r="28" spans="1:7" ht="21.95" customHeight="1" x14ac:dyDescent="0.3">
      <c r="A28" s="1" t="s">
        <v>780</v>
      </c>
      <c r="B28" s="24" t="s">
        <v>781</v>
      </c>
      <c r="C28" s="24"/>
      <c r="D28" s="24"/>
      <c r="E28" s="12">
        <f>TRUNC((E26+E27)*0.1, 0)</f>
        <v>0</v>
      </c>
      <c r="F28" s="10" t="s">
        <v>865</v>
      </c>
      <c r="G28" s="10"/>
    </row>
    <row r="29" spans="1:7" ht="21.95" customHeight="1" x14ac:dyDescent="0.3">
      <c r="A29" s="1" t="s">
        <v>782</v>
      </c>
      <c r="B29" s="24" t="s">
        <v>834</v>
      </c>
      <c r="C29" s="24"/>
      <c r="D29" s="24"/>
      <c r="E29" s="12">
        <f>TRUNC(E26+E28, 0)</f>
        <v>0</v>
      </c>
      <c r="F29" s="10"/>
      <c r="G29" s="10"/>
    </row>
    <row r="30" spans="1:7" ht="21.95" customHeight="1" x14ac:dyDescent="0.3">
      <c r="A30" s="1" t="s">
        <v>783</v>
      </c>
      <c r="B30" s="24" t="s">
        <v>835</v>
      </c>
      <c r="C30" s="24"/>
      <c r="D30" s="24"/>
      <c r="E30" s="12">
        <f>TRUNC(공종별집계표!T15, 0)</f>
        <v>0</v>
      </c>
      <c r="F30" s="10" t="s">
        <v>50</v>
      </c>
      <c r="G30" s="10" t="s">
        <v>50</v>
      </c>
    </row>
    <row r="31" spans="1:7" ht="21.95" customHeight="1" x14ac:dyDescent="0.3">
      <c r="A31" s="1" t="s">
        <v>784</v>
      </c>
      <c r="B31" s="24" t="s">
        <v>836</v>
      </c>
      <c r="C31" s="24"/>
      <c r="D31" s="24"/>
      <c r="E31" s="12">
        <f>TRUNC((E29+0+E30), 0)</f>
        <v>0</v>
      </c>
      <c r="F31" s="10" t="s">
        <v>50</v>
      </c>
      <c r="G31" s="10"/>
    </row>
  </sheetData>
  <mergeCells count="15">
    <mergeCell ref="B1:G1"/>
    <mergeCell ref="B3:D3"/>
    <mergeCell ref="B4:B22"/>
    <mergeCell ref="C4:C7"/>
    <mergeCell ref="C8:C10"/>
    <mergeCell ref="C11:C22"/>
    <mergeCell ref="B29:D29"/>
    <mergeCell ref="B30:D30"/>
    <mergeCell ref="B31:D31"/>
    <mergeCell ref="B23:D23"/>
    <mergeCell ref="B24:D24"/>
    <mergeCell ref="B25:D25"/>
    <mergeCell ref="B26:D26"/>
    <mergeCell ref="B27:D27"/>
    <mergeCell ref="B28:D28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view="pageBreakPreview" zoomScale="75" zoomScaleNormal="100" zoomScaleSheetLayoutView="75" workbookViewId="0">
      <selection activeCell="A14" sqref="A14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874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8" t="s">
        <v>1</v>
      </c>
      <c r="B3" s="28" t="s">
        <v>2</v>
      </c>
      <c r="C3" s="28" t="s">
        <v>3</v>
      </c>
      <c r="D3" s="28" t="s">
        <v>4</v>
      </c>
      <c r="E3" s="28" t="s">
        <v>5</v>
      </c>
      <c r="F3" s="28"/>
      <c r="G3" s="28" t="s">
        <v>8</v>
      </c>
      <c r="H3" s="28"/>
      <c r="I3" s="28" t="s">
        <v>9</v>
      </c>
      <c r="J3" s="28"/>
      <c r="K3" s="28" t="s">
        <v>10</v>
      </c>
      <c r="L3" s="28"/>
      <c r="M3" s="28" t="s">
        <v>11</v>
      </c>
      <c r="N3" s="27" t="s">
        <v>12</v>
      </c>
      <c r="O3" s="27" t="s">
        <v>13</v>
      </c>
      <c r="P3" s="27" t="s">
        <v>14</v>
      </c>
      <c r="Q3" s="27" t="s">
        <v>15</v>
      </c>
      <c r="R3" s="27" t="s">
        <v>16</v>
      </c>
      <c r="S3" s="27" t="s">
        <v>17</v>
      </c>
      <c r="T3" s="27" t="s">
        <v>18</v>
      </c>
    </row>
    <row r="4" spans="1:20" ht="30" customHeight="1" x14ac:dyDescent="0.3">
      <c r="A4" s="29"/>
      <c r="B4" s="29"/>
      <c r="C4" s="29"/>
      <c r="D4" s="29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29"/>
      <c r="N4" s="27"/>
      <c r="O4" s="27"/>
      <c r="P4" s="27"/>
      <c r="Q4" s="27"/>
      <c r="R4" s="27"/>
      <c r="S4" s="27"/>
      <c r="T4" s="27"/>
    </row>
    <row r="5" spans="1:20" ht="30" customHeight="1" x14ac:dyDescent="0.3">
      <c r="A5" s="10" t="s">
        <v>875</v>
      </c>
      <c r="B5" s="10" t="s">
        <v>50</v>
      </c>
      <c r="C5" s="10" t="s">
        <v>50</v>
      </c>
      <c r="D5" s="11">
        <v>1</v>
      </c>
      <c r="E5" s="12">
        <f>F6</f>
        <v>0</v>
      </c>
      <c r="F5" s="12">
        <f t="shared" ref="F5:F16" si="0">E5*D5</f>
        <v>0</v>
      </c>
      <c r="G5" s="12">
        <f>H6</f>
        <v>0</v>
      </c>
      <c r="H5" s="12">
        <f t="shared" ref="H5:H16" si="1">G5*D5</f>
        <v>0</v>
      </c>
      <c r="I5" s="12">
        <f>J6</f>
        <v>0</v>
      </c>
      <c r="J5" s="12">
        <f t="shared" ref="J5:J16" si="2">I5*D5</f>
        <v>0</v>
      </c>
      <c r="K5" s="12">
        <f t="shared" ref="K5:K16" si="3">E5+G5+I5</f>
        <v>0</v>
      </c>
      <c r="L5" s="12">
        <f t="shared" ref="L5:L16" si="4">F5+H5+J5</f>
        <v>0</v>
      </c>
      <c r="M5" s="10" t="s">
        <v>50</v>
      </c>
      <c r="N5" s="1" t="s">
        <v>51</v>
      </c>
      <c r="O5" s="1" t="s">
        <v>50</v>
      </c>
      <c r="P5" s="1" t="s">
        <v>50</v>
      </c>
      <c r="Q5" s="1" t="s">
        <v>50</v>
      </c>
      <c r="R5">
        <v>1</v>
      </c>
      <c r="S5" s="1" t="s">
        <v>50</v>
      </c>
      <c r="T5" s="8"/>
    </row>
    <row r="6" spans="1:20" s="19" customFormat="1" ht="30" customHeight="1" x14ac:dyDescent="0.3">
      <c r="A6" s="15" t="s">
        <v>839</v>
      </c>
      <c r="B6" s="15" t="s">
        <v>50</v>
      </c>
      <c r="C6" s="15" t="s">
        <v>50</v>
      </c>
      <c r="D6" s="16">
        <v>1</v>
      </c>
      <c r="E6" s="17">
        <f>F7+F8+F9+F10+F11+F12</f>
        <v>0</v>
      </c>
      <c r="F6" s="17">
        <f t="shared" si="0"/>
        <v>0</v>
      </c>
      <c r="G6" s="17">
        <f>H7+H8+H9+H10+H11+H12</f>
        <v>0</v>
      </c>
      <c r="H6" s="17">
        <f t="shared" si="1"/>
        <v>0</v>
      </c>
      <c r="I6" s="17">
        <f>J7+J8+J9+J10+J11+J12</f>
        <v>0</v>
      </c>
      <c r="J6" s="17">
        <f t="shared" si="2"/>
        <v>0</v>
      </c>
      <c r="K6" s="17">
        <f t="shared" si="3"/>
        <v>0</v>
      </c>
      <c r="L6" s="17">
        <f t="shared" si="4"/>
        <v>0</v>
      </c>
      <c r="M6" s="15" t="s">
        <v>50</v>
      </c>
      <c r="N6" s="18" t="s">
        <v>52</v>
      </c>
      <c r="O6" s="18" t="s">
        <v>50</v>
      </c>
      <c r="P6" s="18" t="s">
        <v>51</v>
      </c>
      <c r="Q6" s="18" t="s">
        <v>50</v>
      </c>
      <c r="R6" s="19">
        <v>2</v>
      </c>
      <c r="S6" s="18" t="s">
        <v>50</v>
      </c>
      <c r="T6" s="20"/>
    </row>
    <row r="7" spans="1:20" ht="30" customHeight="1" x14ac:dyDescent="0.3">
      <c r="A7" s="10" t="s">
        <v>840</v>
      </c>
      <c r="B7" s="10" t="s">
        <v>50</v>
      </c>
      <c r="C7" s="10" t="s">
        <v>50</v>
      </c>
      <c r="D7" s="11">
        <v>1</v>
      </c>
      <c r="E7" s="12">
        <f>공종별내역서!F51</f>
        <v>0</v>
      </c>
      <c r="F7" s="12">
        <f t="shared" si="0"/>
        <v>0</v>
      </c>
      <c r="G7" s="12">
        <f>공종별내역서!H51</f>
        <v>0</v>
      </c>
      <c r="H7" s="12">
        <f t="shared" si="1"/>
        <v>0</v>
      </c>
      <c r="I7" s="12">
        <f>공종별내역서!J51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50</v>
      </c>
      <c r="N7" s="1" t="s">
        <v>53</v>
      </c>
      <c r="O7" s="1" t="s">
        <v>50</v>
      </c>
      <c r="P7" s="1" t="s">
        <v>52</v>
      </c>
      <c r="Q7" s="1" t="s">
        <v>50</v>
      </c>
      <c r="R7">
        <v>3</v>
      </c>
      <c r="S7" s="1" t="s">
        <v>50</v>
      </c>
      <c r="T7" s="8"/>
    </row>
    <row r="8" spans="1:20" ht="30" customHeight="1" x14ac:dyDescent="0.3">
      <c r="A8" s="10" t="s">
        <v>841</v>
      </c>
      <c r="B8" s="10" t="s">
        <v>50</v>
      </c>
      <c r="C8" s="10" t="s">
        <v>50</v>
      </c>
      <c r="D8" s="11">
        <v>1</v>
      </c>
      <c r="E8" s="12">
        <f>공종별내역서!F99</f>
        <v>0</v>
      </c>
      <c r="F8" s="12">
        <f t="shared" si="0"/>
        <v>0</v>
      </c>
      <c r="G8" s="12">
        <f>공종별내역서!H99</f>
        <v>0</v>
      </c>
      <c r="H8" s="12">
        <f t="shared" si="1"/>
        <v>0</v>
      </c>
      <c r="I8" s="12">
        <f>공종별내역서!J99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50</v>
      </c>
      <c r="N8" s="1" t="s">
        <v>190</v>
      </c>
      <c r="O8" s="1" t="s">
        <v>50</v>
      </c>
      <c r="P8" s="1" t="s">
        <v>52</v>
      </c>
      <c r="Q8" s="1" t="s">
        <v>50</v>
      </c>
      <c r="R8">
        <v>3</v>
      </c>
      <c r="S8" s="1" t="s">
        <v>50</v>
      </c>
      <c r="T8" s="8"/>
    </row>
    <row r="9" spans="1:20" ht="30" customHeight="1" x14ac:dyDescent="0.3">
      <c r="A9" s="10" t="s">
        <v>842</v>
      </c>
      <c r="B9" s="10" t="s">
        <v>50</v>
      </c>
      <c r="C9" s="10" t="s">
        <v>50</v>
      </c>
      <c r="D9" s="11">
        <v>1</v>
      </c>
      <c r="E9" s="12">
        <f>공종별내역서!F123</f>
        <v>0</v>
      </c>
      <c r="F9" s="12">
        <f t="shared" si="0"/>
        <v>0</v>
      </c>
      <c r="G9" s="12">
        <f>공종별내역서!H123</f>
        <v>0</v>
      </c>
      <c r="H9" s="12">
        <f t="shared" si="1"/>
        <v>0</v>
      </c>
      <c r="I9" s="12">
        <f>공종별내역서!J123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50</v>
      </c>
      <c r="N9" s="1" t="s">
        <v>315</v>
      </c>
      <c r="O9" s="1" t="s">
        <v>50</v>
      </c>
      <c r="P9" s="1" t="s">
        <v>52</v>
      </c>
      <c r="Q9" s="1" t="s">
        <v>50</v>
      </c>
      <c r="R9">
        <v>3</v>
      </c>
      <c r="S9" s="1" t="s">
        <v>50</v>
      </c>
      <c r="T9" s="8"/>
    </row>
    <row r="10" spans="1:20" ht="30" customHeight="1" x14ac:dyDescent="0.3">
      <c r="A10" s="10" t="s">
        <v>843</v>
      </c>
      <c r="B10" s="10" t="s">
        <v>50</v>
      </c>
      <c r="C10" s="10" t="s">
        <v>50</v>
      </c>
      <c r="D10" s="11">
        <v>1</v>
      </c>
      <c r="E10" s="12">
        <f>공종별내역서!F147</f>
        <v>0</v>
      </c>
      <c r="F10" s="12">
        <f t="shared" si="0"/>
        <v>0</v>
      </c>
      <c r="G10" s="12">
        <f>공종별내역서!H147</f>
        <v>0</v>
      </c>
      <c r="H10" s="12">
        <f t="shared" si="1"/>
        <v>0</v>
      </c>
      <c r="I10" s="12">
        <f>공종별내역서!J147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50</v>
      </c>
      <c r="N10" s="1" t="s">
        <v>366</v>
      </c>
      <c r="O10" s="1" t="s">
        <v>50</v>
      </c>
      <c r="P10" s="1" t="s">
        <v>52</v>
      </c>
      <c r="Q10" s="1" t="s">
        <v>50</v>
      </c>
      <c r="R10">
        <v>3</v>
      </c>
      <c r="S10" s="1" t="s">
        <v>50</v>
      </c>
      <c r="T10" s="8"/>
    </row>
    <row r="11" spans="1:20" ht="30" customHeight="1" x14ac:dyDescent="0.3">
      <c r="A11" s="10" t="s">
        <v>844</v>
      </c>
      <c r="B11" s="10" t="s">
        <v>50</v>
      </c>
      <c r="C11" s="10" t="s">
        <v>50</v>
      </c>
      <c r="D11" s="11">
        <v>1</v>
      </c>
      <c r="E11" s="12">
        <f>공종별내역서!F195</f>
        <v>0</v>
      </c>
      <c r="F11" s="12">
        <f t="shared" si="0"/>
        <v>0</v>
      </c>
      <c r="G11" s="12">
        <f>공종별내역서!H195</f>
        <v>0</v>
      </c>
      <c r="H11" s="12">
        <f t="shared" si="1"/>
        <v>0</v>
      </c>
      <c r="I11" s="12">
        <f>공종별내역서!J195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50</v>
      </c>
      <c r="N11" s="1" t="s">
        <v>412</v>
      </c>
      <c r="O11" s="1" t="s">
        <v>50</v>
      </c>
      <c r="P11" s="1" t="s">
        <v>52</v>
      </c>
      <c r="Q11" s="1" t="s">
        <v>50</v>
      </c>
      <c r="R11">
        <v>3</v>
      </c>
      <c r="S11" s="1" t="s">
        <v>50</v>
      </c>
      <c r="T11" s="8"/>
    </row>
    <row r="12" spans="1:20" ht="30" customHeight="1" x14ac:dyDescent="0.3">
      <c r="A12" s="10" t="s">
        <v>845</v>
      </c>
      <c r="B12" s="10" t="s">
        <v>50</v>
      </c>
      <c r="C12" s="10" t="s">
        <v>50</v>
      </c>
      <c r="D12" s="11">
        <v>1</v>
      </c>
      <c r="E12" s="12">
        <f>공종별내역서!F219</f>
        <v>0</v>
      </c>
      <c r="F12" s="12">
        <f t="shared" si="0"/>
        <v>0</v>
      </c>
      <c r="G12" s="12">
        <f>공종별내역서!H219</f>
        <v>0</v>
      </c>
      <c r="H12" s="12">
        <f t="shared" si="1"/>
        <v>0</v>
      </c>
      <c r="I12" s="12">
        <f>공종별내역서!J219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50</v>
      </c>
      <c r="N12" s="1" t="s">
        <v>518</v>
      </c>
      <c r="O12" s="1" t="s">
        <v>50</v>
      </c>
      <c r="P12" s="1" t="s">
        <v>52</v>
      </c>
      <c r="Q12" s="1" t="s">
        <v>50</v>
      </c>
      <c r="R12">
        <v>3</v>
      </c>
      <c r="S12" s="1" t="s">
        <v>50</v>
      </c>
      <c r="T12" s="8"/>
    </row>
    <row r="13" spans="1:20" ht="30" customHeight="1" x14ac:dyDescent="0.3">
      <c r="A13" s="10" t="s">
        <v>846</v>
      </c>
      <c r="B13" s="10" t="s">
        <v>50</v>
      </c>
      <c r="C13" s="10" t="s">
        <v>50</v>
      </c>
      <c r="D13" s="11">
        <v>1</v>
      </c>
      <c r="E13" s="12">
        <f>F14</f>
        <v>0</v>
      </c>
      <c r="F13" s="12">
        <f t="shared" si="0"/>
        <v>0</v>
      </c>
      <c r="G13" s="12">
        <f>H14</f>
        <v>0</v>
      </c>
      <c r="H13" s="12">
        <f t="shared" si="1"/>
        <v>0</v>
      </c>
      <c r="I13" s="12">
        <f>J14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50</v>
      </c>
      <c r="N13" s="1" t="s">
        <v>548</v>
      </c>
      <c r="O13" s="1" t="s">
        <v>50</v>
      </c>
      <c r="P13" s="1" t="s">
        <v>50</v>
      </c>
      <c r="Q13" s="1" t="s">
        <v>549</v>
      </c>
      <c r="R13">
        <v>2</v>
      </c>
      <c r="S13" s="1" t="s">
        <v>50</v>
      </c>
      <c r="T13" s="8">
        <f>L13*1</f>
        <v>0</v>
      </c>
    </row>
    <row r="14" spans="1:20" ht="30" customHeight="1" x14ac:dyDescent="0.3">
      <c r="A14" s="10" t="s">
        <v>847</v>
      </c>
      <c r="B14" s="10" t="s">
        <v>50</v>
      </c>
      <c r="C14" s="10" t="s">
        <v>50</v>
      </c>
      <c r="D14" s="11">
        <v>1</v>
      </c>
      <c r="E14" s="12">
        <f>공종별내역서!F243</f>
        <v>0</v>
      </c>
      <c r="F14" s="12">
        <f t="shared" si="0"/>
        <v>0</v>
      </c>
      <c r="G14" s="12">
        <f>공종별내역서!H243</f>
        <v>0</v>
      </c>
      <c r="H14" s="12">
        <f t="shared" si="1"/>
        <v>0</v>
      </c>
      <c r="I14" s="12">
        <f>공종별내역서!J243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50</v>
      </c>
      <c r="N14" s="1" t="s">
        <v>550</v>
      </c>
      <c r="O14" s="1" t="s">
        <v>50</v>
      </c>
      <c r="P14" s="1" t="s">
        <v>548</v>
      </c>
      <c r="Q14" s="1" t="s">
        <v>50</v>
      </c>
      <c r="R14">
        <v>3</v>
      </c>
      <c r="S14" s="1" t="s">
        <v>50</v>
      </c>
      <c r="T14" s="8"/>
    </row>
    <row r="15" spans="1:20" ht="30" customHeight="1" x14ac:dyDescent="0.3">
      <c r="A15" s="10" t="s">
        <v>848</v>
      </c>
      <c r="B15" s="10" t="s">
        <v>50</v>
      </c>
      <c r="C15" s="10" t="s">
        <v>50</v>
      </c>
      <c r="D15" s="11">
        <v>1</v>
      </c>
      <c r="E15" s="12">
        <f>F16</f>
        <v>0</v>
      </c>
      <c r="F15" s="12">
        <f t="shared" si="0"/>
        <v>0</v>
      </c>
      <c r="G15" s="12">
        <f>H16</f>
        <v>0</v>
      </c>
      <c r="H15" s="12">
        <f t="shared" si="1"/>
        <v>0</v>
      </c>
      <c r="I15" s="12">
        <f>J16</f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10" t="s">
        <v>50</v>
      </c>
      <c r="N15" s="1" t="s">
        <v>563</v>
      </c>
      <c r="O15" s="1" t="s">
        <v>50</v>
      </c>
      <c r="P15" s="1" t="s">
        <v>50</v>
      </c>
      <c r="Q15" s="1" t="s">
        <v>564</v>
      </c>
      <c r="R15">
        <v>2</v>
      </c>
      <c r="S15" s="1" t="s">
        <v>50</v>
      </c>
      <c r="T15" s="8">
        <f>L15*1</f>
        <v>0</v>
      </c>
    </row>
    <row r="16" spans="1:20" ht="30" customHeight="1" x14ac:dyDescent="0.3">
      <c r="A16" s="10" t="s">
        <v>849</v>
      </c>
      <c r="B16" s="10" t="s">
        <v>50</v>
      </c>
      <c r="C16" s="10" t="s">
        <v>50</v>
      </c>
      <c r="D16" s="11">
        <v>1</v>
      </c>
      <c r="E16" s="12">
        <f>공종별내역서!F267</f>
        <v>0</v>
      </c>
      <c r="F16" s="12">
        <f t="shared" si="0"/>
        <v>0</v>
      </c>
      <c r="G16" s="12">
        <f>공종별내역서!H267</f>
        <v>0</v>
      </c>
      <c r="H16" s="12">
        <f t="shared" si="1"/>
        <v>0</v>
      </c>
      <c r="I16" s="12">
        <f>공종별내역서!J267</f>
        <v>0</v>
      </c>
      <c r="J16" s="12">
        <f t="shared" si="2"/>
        <v>0</v>
      </c>
      <c r="K16" s="12">
        <f t="shared" si="3"/>
        <v>0</v>
      </c>
      <c r="L16" s="12">
        <f t="shared" si="4"/>
        <v>0</v>
      </c>
      <c r="M16" s="10" t="s">
        <v>50</v>
      </c>
      <c r="N16" s="1" t="s">
        <v>565</v>
      </c>
      <c r="O16" s="1" t="s">
        <v>50</v>
      </c>
      <c r="P16" s="1" t="s">
        <v>563</v>
      </c>
      <c r="Q16" s="1" t="s">
        <v>50</v>
      </c>
      <c r="R16">
        <v>3</v>
      </c>
      <c r="S16" s="1" t="s">
        <v>50</v>
      </c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188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267"/>
  <sheetViews>
    <sheetView view="pageBreakPreview" zoomScale="75" zoomScaleNormal="100" zoomScaleSheetLayoutView="75" workbookViewId="0">
      <selection activeCell="E14" sqref="E1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857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/>
      <c r="G2" s="28" t="s">
        <v>8</v>
      </c>
      <c r="H2" s="28"/>
      <c r="I2" s="28" t="s">
        <v>9</v>
      </c>
      <c r="J2" s="28"/>
      <c r="K2" s="28" t="s">
        <v>10</v>
      </c>
      <c r="L2" s="28"/>
      <c r="M2" s="28" t="s">
        <v>11</v>
      </c>
      <c r="N2" s="27" t="s">
        <v>19</v>
      </c>
      <c r="O2" s="27" t="s">
        <v>13</v>
      </c>
      <c r="P2" s="27" t="s">
        <v>20</v>
      </c>
      <c r="Q2" s="27" t="s">
        <v>12</v>
      </c>
      <c r="R2" s="27" t="s">
        <v>21</v>
      </c>
      <c r="S2" s="27" t="s">
        <v>22</v>
      </c>
      <c r="T2" s="27" t="s">
        <v>23</v>
      </c>
      <c r="U2" s="27" t="s">
        <v>24</v>
      </c>
      <c r="V2" s="27" t="s">
        <v>25</v>
      </c>
      <c r="W2" s="27" t="s">
        <v>26</v>
      </c>
      <c r="X2" s="27" t="s">
        <v>27</v>
      </c>
      <c r="Y2" s="27" t="s">
        <v>28</v>
      </c>
      <c r="Z2" s="27" t="s">
        <v>29</v>
      </c>
      <c r="AA2" s="27" t="s">
        <v>30</v>
      </c>
      <c r="AB2" s="27" t="s">
        <v>31</v>
      </c>
      <c r="AC2" s="27" t="s">
        <v>32</v>
      </c>
      <c r="AD2" s="27" t="s">
        <v>33</v>
      </c>
      <c r="AE2" s="27" t="s">
        <v>34</v>
      </c>
      <c r="AF2" s="27" t="s">
        <v>35</v>
      </c>
      <c r="AG2" s="27" t="s">
        <v>36</v>
      </c>
      <c r="AH2" s="27" t="s">
        <v>37</v>
      </c>
      <c r="AI2" s="27" t="s">
        <v>38</v>
      </c>
      <c r="AJ2" s="27" t="s">
        <v>39</v>
      </c>
      <c r="AK2" s="27" t="s">
        <v>40</v>
      </c>
      <c r="AL2" s="27" t="s">
        <v>41</v>
      </c>
      <c r="AM2" s="27" t="s">
        <v>42</v>
      </c>
      <c r="AN2" s="27" t="s">
        <v>43</v>
      </c>
      <c r="AO2" s="27" t="s">
        <v>44</v>
      </c>
      <c r="AP2" s="27" t="s">
        <v>45</v>
      </c>
      <c r="AQ2" s="27" t="s">
        <v>46</v>
      </c>
      <c r="AR2" s="27" t="s">
        <v>47</v>
      </c>
      <c r="AS2" s="27" t="s">
        <v>15</v>
      </c>
      <c r="AT2" s="27" t="s">
        <v>16</v>
      </c>
      <c r="AU2" s="27" t="s">
        <v>48</v>
      </c>
      <c r="AV2" s="27" t="s">
        <v>49</v>
      </c>
    </row>
    <row r="3" spans="1:48" ht="30" customHeight="1" x14ac:dyDescent="0.3">
      <c r="A3" s="28"/>
      <c r="B3" s="28"/>
      <c r="C3" s="28"/>
      <c r="D3" s="28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</row>
    <row r="4" spans="1:48" ht="30" customHeight="1" x14ac:dyDescent="0.3">
      <c r="A4" s="13" t="s">
        <v>850</v>
      </c>
      <c r="B4" s="13" t="s">
        <v>50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53</v>
      </c>
    </row>
    <row r="5" spans="1:48" ht="30" customHeight="1" x14ac:dyDescent="0.3">
      <c r="A5" s="13" t="s">
        <v>54</v>
      </c>
      <c r="B5" s="13" t="s">
        <v>55</v>
      </c>
      <c r="C5" s="13" t="s">
        <v>56</v>
      </c>
      <c r="D5" s="11">
        <v>287</v>
      </c>
      <c r="E5" s="12"/>
      <c r="F5" s="12"/>
      <c r="G5" s="12"/>
      <c r="H5" s="12"/>
      <c r="I5" s="12"/>
      <c r="J5" s="12"/>
      <c r="K5" s="12"/>
      <c r="L5" s="12"/>
      <c r="M5" s="13"/>
      <c r="N5" s="1" t="s">
        <v>57</v>
      </c>
      <c r="O5" s="1" t="s">
        <v>50</v>
      </c>
      <c r="P5" s="1" t="s">
        <v>50</v>
      </c>
      <c r="Q5" s="1" t="s">
        <v>53</v>
      </c>
      <c r="R5" s="1" t="s">
        <v>58</v>
      </c>
      <c r="S5" s="1" t="s">
        <v>59</v>
      </c>
      <c r="T5" s="1" t="s">
        <v>59</v>
      </c>
      <c r="AR5" s="1" t="s">
        <v>50</v>
      </c>
      <c r="AS5" s="1" t="s">
        <v>50</v>
      </c>
      <c r="AU5" s="1" t="s">
        <v>60</v>
      </c>
      <c r="AV5">
        <v>196</v>
      </c>
    </row>
    <row r="6" spans="1:48" ht="30" customHeight="1" x14ac:dyDescent="0.3">
      <c r="A6" s="13" t="s">
        <v>54</v>
      </c>
      <c r="B6" s="13" t="s">
        <v>61</v>
      </c>
      <c r="C6" s="13" t="s">
        <v>56</v>
      </c>
      <c r="D6" s="11">
        <v>91</v>
      </c>
      <c r="E6" s="12"/>
      <c r="F6" s="12"/>
      <c r="G6" s="12"/>
      <c r="H6" s="12"/>
      <c r="I6" s="12"/>
      <c r="J6" s="12"/>
      <c r="K6" s="12"/>
      <c r="L6" s="12"/>
      <c r="M6" s="13"/>
      <c r="N6" s="1" t="s">
        <v>62</v>
      </c>
      <c r="O6" s="1" t="s">
        <v>50</v>
      </c>
      <c r="P6" s="1" t="s">
        <v>50</v>
      </c>
      <c r="Q6" s="1" t="s">
        <v>53</v>
      </c>
      <c r="R6" s="1" t="s">
        <v>58</v>
      </c>
      <c r="S6" s="1" t="s">
        <v>59</v>
      </c>
      <c r="T6" s="1" t="s">
        <v>59</v>
      </c>
      <c r="AR6" s="1" t="s">
        <v>50</v>
      </c>
      <c r="AS6" s="1" t="s">
        <v>50</v>
      </c>
      <c r="AU6" s="1" t="s">
        <v>63</v>
      </c>
      <c r="AV6">
        <v>197</v>
      </c>
    </row>
    <row r="7" spans="1:48" ht="30" customHeight="1" x14ac:dyDescent="0.3">
      <c r="A7" s="13" t="s">
        <v>54</v>
      </c>
      <c r="B7" s="13" t="s">
        <v>64</v>
      </c>
      <c r="C7" s="13" t="s">
        <v>56</v>
      </c>
      <c r="D7" s="11">
        <v>57</v>
      </c>
      <c r="E7" s="12"/>
      <c r="F7" s="12"/>
      <c r="G7" s="12"/>
      <c r="H7" s="12"/>
      <c r="I7" s="12"/>
      <c r="J7" s="12"/>
      <c r="K7" s="12"/>
      <c r="L7" s="12"/>
      <c r="M7" s="13"/>
      <c r="N7" s="1" t="s">
        <v>65</v>
      </c>
      <c r="O7" s="1" t="s">
        <v>50</v>
      </c>
      <c r="P7" s="1" t="s">
        <v>50</v>
      </c>
      <c r="Q7" s="1" t="s">
        <v>53</v>
      </c>
      <c r="R7" s="1" t="s">
        <v>58</v>
      </c>
      <c r="S7" s="1" t="s">
        <v>59</v>
      </c>
      <c r="T7" s="1" t="s">
        <v>59</v>
      </c>
      <c r="AR7" s="1" t="s">
        <v>50</v>
      </c>
      <c r="AS7" s="1" t="s">
        <v>50</v>
      </c>
      <c r="AU7" s="1" t="s">
        <v>66</v>
      </c>
      <c r="AV7">
        <v>198</v>
      </c>
    </row>
    <row r="8" spans="1:48" ht="30" customHeight="1" x14ac:dyDescent="0.3">
      <c r="A8" s="13" t="s">
        <v>67</v>
      </c>
      <c r="B8" s="13" t="s">
        <v>68</v>
      </c>
      <c r="C8" s="13" t="s">
        <v>69</v>
      </c>
      <c r="D8" s="11">
        <v>176</v>
      </c>
      <c r="E8" s="12"/>
      <c r="F8" s="12"/>
      <c r="G8" s="12"/>
      <c r="H8" s="12"/>
      <c r="I8" s="12"/>
      <c r="J8" s="12"/>
      <c r="K8" s="12"/>
      <c r="L8" s="12"/>
      <c r="M8" s="13"/>
      <c r="N8" s="1" t="s">
        <v>70</v>
      </c>
      <c r="O8" s="1" t="s">
        <v>50</v>
      </c>
      <c r="P8" s="1" t="s">
        <v>50</v>
      </c>
      <c r="Q8" s="1" t="s">
        <v>53</v>
      </c>
      <c r="R8" s="1" t="s">
        <v>59</v>
      </c>
      <c r="S8" s="1" t="s">
        <v>59</v>
      </c>
      <c r="T8" s="1" t="s">
        <v>58</v>
      </c>
      <c r="AR8" s="1" t="s">
        <v>50</v>
      </c>
      <c r="AS8" s="1" t="s">
        <v>50</v>
      </c>
      <c r="AU8" s="1" t="s">
        <v>71</v>
      </c>
      <c r="AV8">
        <v>199</v>
      </c>
    </row>
    <row r="9" spans="1:48" ht="30" customHeight="1" x14ac:dyDescent="0.3">
      <c r="A9" s="13" t="s">
        <v>67</v>
      </c>
      <c r="B9" s="13" t="s">
        <v>72</v>
      </c>
      <c r="C9" s="13" t="s">
        <v>69</v>
      </c>
      <c r="D9" s="11">
        <v>4</v>
      </c>
      <c r="E9" s="12"/>
      <c r="F9" s="12"/>
      <c r="G9" s="12"/>
      <c r="H9" s="12"/>
      <c r="I9" s="12"/>
      <c r="J9" s="12"/>
      <c r="K9" s="12"/>
      <c r="L9" s="12"/>
      <c r="M9" s="13"/>
      <c r="N9" s="1" t="s">
        <v>73</v>
      </c>
      <c r="O9" s="1" t="s">
        <v>50</v>
      </c>
      <c r="P9" s="1" t="s">
        <v>50</v>
      </c>
      <c r="Q9" s="1" t="s">
        <v>53</v>
      </c>
      <c r="R9" s="1" t="s">
        <v>59</v>
      </c>
      <c r="S9" s="1" t="s">
        <v>59</v>
      </c>
      <c r="T9" s="1" t="s">
        <v>58</v>
      </c>
      <c r="AR9" s="1" t="s">
        <v>50</v>
      </c>
      <c r="AS9" s="1" t="s">
        <v>50</v>
      </c>
      <c r="AU9" s="1" t="s">
        <v>74</v>
      </c>
      <c r="AV9">
        <v>200</v>
      </c>
    </row>
    <row r="10" spans="1:48" ht="30" customHeight="1" x14ac:dyDescent="0.3">
      <c r="A10" s="13" t="s">
        <v>67</v>
      </c>
      <c r="B10" s="13" t="s">
        <v>75</v>
      </c>
      <c r="C10" s="13" t="s">
        <v>69</v>
      </c>
      <c r="D10" s="11">
        <v>41</v>
      </c>
      <c r="E10" s="12"/>
      <c r="F10" s="12"/>
      <c r="G10" s="12"/>
      <c r="H10" s="12"/>
      <c r="I10" s="12"/>
      <c r="J10" s="12"/>
      <c r="K10" s="12"/>
      <c r="L10" s="12"/>
      <c r="M10" s="13"/>
      <c r="N10" s="1" t="s">
        <v>76</v>
      </c>
      <c r="O10" s="1" t="s">
        <v>50</v>
      </c>
      <c r="P10" s="1" t="s">
        <v>50</v>
      </c>
      <c r="Q10" s="1" t="s">
        <v>53</v>
      </c>
      <c r="R10" s="1" t="s">
        <v>59</v>
      </c>
      <c r="S10" s="1" t="s">
        <v>59</v>
      </c>
      <c r="T10" s="1" t="s">
        <v>58</v>
      </c>
      <c r="AR10" s="1" t="s">
        <v>50</v>
      </c>
      <c r="AS10" s="1" t="s">
        <v>50</v>
      </c>
      <c r="AU10" s="1" t="s">
        <v>77</v>
      </c>
      <c r="AV10">
        <v>201</v>
      </c>
    </row>
    <row r="11" spans="1:48" ht="30" customHeight="1" x14ac:dyDescent="0.3">
      <c r="A11" s="13" t="s">
        <v>67</v>
      </c>
      <c r="B11" s="13" t="s">
        <v>78</v>
      </c>
      <c r="C11" s="13" t="s">
        <v>69</v>
      </c>
      <c r="D11" s="11">
        <v>13</v>
      </c>
      <c r="E11" s="12"/>
      <c r="F11" s="12"/>
      <c r="G11" s="12"/>
      <c r="H11" s="12"/>
      <c r="I11" s="12"/>
      <c r="J11" s="12"/>
      <c r="K11" s="12"/>
      <c r="L11" s="12"/>
      <c r="M11" s="13"/>
      <c r="N11" s="1" t="s">
        <v>79</v>
      </c>
      <c r="O11" s="1" t="s">
        <v>50</v>
      </c>
      <c r="P11" s="1" t="s">
        <v>50</v>
      </c>
      <c r="Q11" s="1" t="s">
        <v>53</v>
      </c>
      <c r="R11" s="1" t="s">
        <v>59</v>
      </c>
      <c r="S11" s="1" t="s">
        <v>59</v>
      </c>
      <c r="T11" s="1" t="s">
        <v>58</v>
      </c>
      <c r="AR11" s="1" t="s">
        <v>50</v>
      </c>
      <c r="AS11" s="1" t="s">
        <v>50</v>
      </c>
      <c r="AU11" s="1" t="s">
        <v>80</v>
      </c>
      <c r="AV11">
        <v>202</v>
      </c>
    </row>
    <row r="12" spans="1:48" ht="30" customHeight="1" x14ac:dyDescent="0.3">
      <c r="A12" s="13" t="s">
        <v>67</v>
      </c>
      <c r="B12" s="13" t="s">
        <v>81</v>
      </c>
      <c r="C12" s="13" t="s">
        <v>69</v>
      </c>
      <c r="D12" s="11">
        <v>11</v>
      </c>
      <c r="E12" s="12"/>
      <c r="F12" s="12"/>
      <c r="G12" s="12"/>
      <c r="H12" s="12"/>
      <c r="I12" s="12"/>
      <c r="J12" s="12"/>
      <c r="K12" s="12"/>
      <c r="L12" s="12"/>
      <c r="M12" s="13"/>
      <c r="N12" s="1" t="s">
        <v>82</v>
      </c>
      <c r="O12" s="1" t="s">
        <v>50</v>
      </c>
      <c r="P12" s="1" t="s">
        <v>50</v>
      </c>
      <c r="Q12" s="1" t="s">
        <v>53</v>
      </c>
      <c r="R12" s="1" t="s">
        <v>59</v>
      </c>
      <c r="S12" s="1" t="s">
        <v>59</v>
      </c>
      <c r="T12" s="1" t="s">
        <v>58</v>
      </c>
      <c r="AR12" s="1" t="s">
        <v>50</v>
      </c>
      <c r="AS12" s="1" t="s">
        <v>50</v>
      </c>
      <c r="AU12" s="1" t="s">
        <v>83</v>
      </c>
      <c r="AV12">
        <v>203</v>
      </c>
    </row>
    <row r="13" spans="1:48" ht="30" customHeight="1" x14ac:dyDescent="0.3">
      <c r="A13" s="13" t="s">
        <v>67</v>
      </c>
      <c r="B13" s="13" t="s">
        <v>84</v>
      </c>
      <c r="C13" s="13" t="s">
        <v>69</v>
      </c>
      <c r="D13" s="11">
        <v>2</v>
      </c>
      <c r="E13" s="12"/>
      <c r="F13" s="12"/>
      <c r="G13" s="12"/>
      <c r="H13" s="12"/>
      <c r="I13" s="12"/>
      <c r="J13" s="12"/>
      <c r="K13" s="12"/>
      <c r="L13" s="12"/>
      <c r="M13" s="13"/>
      <c r="N13" s="1" t="s">
        <v>85</v>
      </c>
      <c r="O13" s="1" t="s">
        <v>50</v>
      </c>
      <c r="P13" s="1" t="s">
        <v>50</v>
      </c>
      <c r="Q13" s="1" t="s">
        <v>53</v>
      </c>
      <c r="R13" s="1" t="s">
        <v>59</v>
      </c>
      <c r="S13" s="1" t="s">
        <v>59</v>
      </c>
      <c r="T13" s="1" t="s">
        <v>58</v>
      </c>
      <c r="AR13" s="1" t="s">
        <v>50</v>
      </c>
      <c r="AS13" s="1" t="s">
        <v>50</v>
      </c>
      <c r="AU13" s="1" t="s">
        <v>86</v>
      </c>
      <c r="AV13">
        <v>204</v>
      </c>
    </row>
    <row r="14" spans="1:48" ht="30" customHeight="1" x14ac:dyDescent="0.3">
      <c r="A14" s="13" t="s">
        <v>67</v>
      </c>
      <c r="B14" s="13" t="s">
        <v>87</v>
      </c>
      <c r="C14" s="13" t="s">
        <v>69</v>
      </c>
      <c r="D14" s="11">
        <v>33</v>
      </c>
      <c r="E14" s="12"/>
      <c r="F14" s="12"/>
      <c r="G14" s="12"/>
      <c r="H14" s="12"/>
      <c r="I14" s="12"/>
      <c r="J14" s="12"/>
      <c r="K14" s="12"/>
      <c r="L14" s="12"/>
      <c r="M14" s="13"/>
      <c r="N14" s="1" t="s">
        <v>88</v>
      </c>
      <c r="O14" s="1" t="s">
        <v>50</v>
      </c>
      <c r="P14" s="1" t="s">
        <v>50</v>
      </c>
      <c r="Q14" s="1" t="s">
        <v>53</v>
      </c>
      <c r="R14" s="1" t="s">
        <v>59</v>
      </c>
      <c r="S14" s="1" t="s">
        <v>59</v>
      </c>
      <c r="T14" s="1" t="s">
        <v>58</v>
      </c>
      <c r="AR14" s="1" t="s">
        <v>50</v>
      </c>
      <c r="AS14" s="1" t="s">
        <v>50</v>
      </c>
      <c r="AU14" s="1" t="s">
        <v>89</v>
      </c>
      <c r="AV14">
        <v>205</v>
      </c>
    </row>
    <row r="15" spans="1:48" ht="30" customHeight="1" x14ac:dyDescent="0.3">
      <c r="A15" s="13" t="s">
        <v>67</v>
      </c>
      <c r="B15" s="13" t="s">
        <v>90</v>
      </c>
      <c r="C15" s="13" t="s">
        <v>69</v>
      </c>
      <c r="D15" s="11">
        <v>7</v>
      </c>
      <c r="E15" s="12"/>
      <c r="F15" s="12"/>
      <c r="G15" s="12"/>
      <c r="H15" s="12"/>
      <c r="I15" s="12"/>
      <c r="J15" s="12"/>
      <c r="K15" s="12"/>
      <c r="L15" s="12"/>
      <c r="M15" s="13"/>
      <c r="N15" s="1" t="s">
        <v>91</v>
      </c>
      <c r="O15" s="1" t="s">
        <v>50</v>
      </c>
      <c r="P15" s="1" t="s">
        <v>50</v>
      </c>
      <c r="Q15" s="1" t="s">
        <v>53</v>
      </c>
      <c r="R15" s="1" t="s">
        <v>59</v>
      </c>
      <c r="S15" s="1" t="s">
        <v>59</v>
      </c>
      <c r="T15" s="1" t="s">
        <v>58</v>
      </c>
      <c r="AR15" s="1" t="s">
        <v>50</v>
      </c>
      <c r="AS15" s="1" t="s">
        <v>50</v>
      </c>
      <c r="AU15" s="1" t="s">
        <v>92</v>
      </c>
      <c r="AV15">
        <v>206</v>
      </c>
    </row>
    <row r="16" spans="1:48" ht="30" customHeight="1" x14ac:dyDescent="0.3">
      <c r="A16" s="13" t="s">
        <v>67</v>
      </c>
      <c r="B16" s="13" t="s">
        <v>93</v>
      </c>
      <c r="C16" s="13" t="s">
        <v>69</v>
      </c>
      <c r="D16" s="11">
        <v>1</v>
      </c>
      <c r="E16" s="12"/>
      <c r="F16" s="12"/>
      <c r="G16" s="12"/>
      <c r="H16" s="12"/>
      <c r="I16" s="12"/>
      <c r="J16" s="12"/>
      <c r="K16" s="12"/>
      <c r="L16" s="12"/>
      <c r="M16" s="13"/>
      <c r="N16" s="1" t="s">
        <v>94</v>
      </c>
      <c r="O16" s="1" t="s">
        <v>50</v>
      </c>
      <c r="P16" s="1" t="s">
        <v>50</v>
      </c>
      <c r="Q16" s="1" t="s">
        <v>53</v>
      </c>
      <c r="R16" s="1" t="s">
        <v>59</v>
      </c>
      <c r="S16" s="1" t="s">
        <v>59</v>
      </c>
      <c r="T16" s="1" t="s">
        <v>58</v>
      </c>
      <c r="AR16" s="1" t="s">
        <v>50</v>
      </c>
      <c r="AS16" s="1" t="s">
        <v>50</v>
      </c>
      <c r="AU16" s="1" t="s">
        <v>95</v>
      </c>
      <c r="AV16">
        <v>207</v>
      </c>
    </row>
    <row r="17" spans="1:48" ht="30" customHeight="1" x14ac:dyDescent="0.3">
      <c r="A17" s="13" t="s">
        <v>67</v>
      </c>
      <c r="B17" s="13" t="s">
        <v>96</v>
      </c>
      <c r="C17" s="13" t="s">
        <v>69</v>
      </c>
      <c r="D17" s="11">
        <v>2</v>
      </c>
      <c r="E17" s="12"/>
      <c r="F17" s="12"/>
      <c r="G17" s="12"/>
      <c r="H17" s="12"/>
      <c r="I17" s="12"/>
      <c r="J17" s="12"/>
      <c r="K17" s="12"/>
      <c r="L17" s="12"/>
      <c r="M17" s="13"/>
      <c r="N17" s="1" t="s">
        <v>97</v>
      </c>
      <c r="O17" s="1" t="s">
        <v>50</v>
      </c>
      <c r="P17" s="1" t="s">
        <v>50</v>
      </c>
      <c r="Q17" s="1" t="s">
        <v>53</v>
      </c>
      <c r="R17" s="1" t="s">
        <v>59</v>
      </c>
      <c r="S17" s="1" t="s">
        <v>59</v>
      </c>
      <c r="T17" s="1" t="s">
        <v>58</v>
      </c>
      <c r="AR17" s="1" t="s">
        <v>50</v>
      </c>
      <c r="AS17" s="1" t="s">
        <v>50</v>
      </c>
      <c r="AU17" s="1" t="s">
        <v>98</v>
      </c>
      <c r="AV17">
        <v>208</v>
      </c>
    </row>
    <row r="18" spans="1:48" ht="30" customHeight="1" x14ac:dyDescent="0.3">
      <c r="A18" s="13" t="s">
        <v>67</v>
      </c>
      <c r="B18" s="13" t="s">
        <v>99</v>
      </c>
      <c r="C18" s="13" t="s">
        <v>69</v>
      </c>
      <c r="D18" s="11">
        <v>3</v>
      </c>
      <c r="E18" s="12"/>
      <c r="F18" s="12"/>
      <c r="G18" s="12"/>
      <c r="H18" s="12"/>
      <c r="I18" s="12"/>
      <c r="J18" s="12"/>
      <c r="K18" s="12"/>
      <c r="L18" s="12"/>
      <c r="M18" s="13"/>
      <c r="N18" s="1" t="s">
        <v>100</v>
      </c>
      <c r="O18" s="1" t="s">
        <v>50</v>
      </c>
      <c r="P18" s="1" t="s">
        <v>50</v>
      </c>
      <c r="Q18" s="1" t="s">
        <v>53</v>
      </c>
      <c r="R18" s="1" t="s">
        <v>59</v>
      </c>
      <c r="S18" s="1" t="s">
        <v>59</v>
      </c>
      <c r="T18" s="1" t="s">
        <v>58</v>
      </c>
      <c r="AR18" s="1" t="s">
        <v>50</v>
      </c>
      <c r="AS18" s="1" t="s">
        <v>50</v>
      </c>
      <c r="AU18" s="1" t="s">
        <v>101</v>
      </c>
      <c r="AV18">
        <v>209</v>
      </c>
    </row>
    <row r="19" spans="1:48" ht="30" customHeight="1" x14ac:dyDescent="0.3">
      <c r="A19" s="13" t="s">
        <v>67</v>
      </c>
      <c r="B19" s="13" t="s">
        <v>102</v>
      </c>
      <c r="C19" s="13" t="s">
        <v>69</v>
      </c>
      <c r="D19" s="11">
        <v>1</v>
      </c>
      <c r="E19" s="12"/>
      <c r="F19" s="12"/>
      <c r="G19" s="12"/>
      <c r="H19" s="12"/>
      <c r="I19" s="12"/>
      <c r="J19" s="12"/>
      <c r="K19" s="12"/>
      <c r="L19" s="12"/>
      <c r="M19" s="13"/>
      <c r="N19" s="1" t="s">
        <v>103</v>
      </c>
      <c r="O19" s="1" t="s">
        <v>50</v>
      </c>
      <c r="P19" s="1" t="s">
        <v>50</v>
      </c>
      <c r="Q19" s="1" t="s">
        <v>53</v>
      </c>
      <c r="R19" s="1" t="s">
        <v>59</v>
      </c>
      <c r="S19" s="1" t="s">
        <v>59</v>
      </c>
      <c r="T19" s="1" t="s">
        <v>58</v>
      </c>
      <c r="AR19" s="1" t="s">
        <v>50</v>
      </c>
      <c r="AS19" s="1" t="s">
        <v>50</v>
      </c>
      <c r="AU19" s="1" t="s">
        <v>104</v>
      </c>
      <c r="AV19">
        <v>353</v>
      </c>
    </row>
    <row r="20" spans="1:48" ht="30" customHeight="1" x14ac:dyDescent="0.3">
      <c r="A20" s="13" t="s">
        <v>67</v>
      </c>
      <c r="B20" s="13" t="s">
        <v>105</v>
      </c>
      <c r="C20" s="13" t="s">
        <v>69</v>
      </c>
      <c r="D20" s="11">
        <v>24</v>
      </c>
      <c r="E20" s="12"/>
      <c r="F20" s="12"/>
      <c r="G20" s="12"/>
      <c r="H20" s="12"/>
      <c r="I20" s="12"/>
      <c r="J20" s="12"/>
      <c r="K20" s="12"/>
      <c r="L20" s="12"/>
      <c r="M20" s="13"/>
      <c r="N20" s="1" t="s">
        <v>106</v>
      </c>
      <c r="O20" s="1" t="s">
        <v>50</v>
      </c>
      <c r="P20" s="1" t="s">
        <v>50</v>
      </c>
      <c r="Q20" s="1" t="s">
        <v>53</v>
      </c>
      <c r="R20" s="1" t="s">
        <v>59</v>
      </c>
      <c r="S20" s="1" t="s">
        <v>59</v>
      </c>
      <c r="T20" s="1" t="s">
        <v>58</v>
      </c>
      <c r="AR20" s="1" t="s">
        <v>50</v>
      </c>
      <c r="AS20" s="1" t="s">
        <v>50</v>
      </c>
      <c r="AU20" s="1" t="s">
        <v>107</v>
      </c>
      <c r="AV20">
        <v>210</v>
      </c>
    </row>
    <row r="21" spans="1:48" ht="30" customHeight="1" x14ac:dyDescent="0.3">
      <c r="A21" s="13" t="s">
        <v>67</v>
      </c>
      <c r="B21" s="13" t="s">
        <v>108</v>
      </c>
      <c r="C21" s="13" t="s">
        <v>69</v>
      </c>
      <c r="D21" s="11">
        <v>8</v>
      </c>
      <c r="E21" s="12"/>
      <c r="F21" s="12"/>
      <c r="G21" s="12"/>
      <c r="H21" s="12"/>
      <c r="I21" s="12"/>
      <c r="J21" s="12"/>
      <c r="K21" s="12"/>
      <c r="L21" s="12"/>
      <c r="M21" s="13"/>
      <c r="N21" s="1" t="s">
        <v>109</v>
      </c>
      <c r="O21" s="1" t="s">
        <v>50</v>
      </c>
      <c r="P21" s="1" t="s">
        <v>50</v>
      </c>
      <c r="Q21" s="1" t="s">
        <v>53</v>
      </c>
      <c r="R21" s="1" t="s">
        <v>59</v>
      </c>
      <c r="S21" s="1" t="s">
        <v>59</v>
      </c>
      <c r="T21" s="1" t="s">
        <v>58</v>
      </c>
      <c r="AR21" s="1" t="s">
        <v>50</v>
      </c>
      <c r="AS21" s="1" t="s">
        <v>50</v>
      </c>
      <c r="AU21" s="1" t="s">
        <v>110</v>
      </c>
      <c r="AV21">
        <v>211</v>
      </c>
    </row>
    <row r="22" spans="1:48" ht="30" customHeight="1" x14ac:dyDescent="0.3">
      <c r="A22" s="13" t="s">
        <v>67</v>
      </c>
      <c r="B22" s="13" t="s">
        <v>111</v>
      </c>
      <c r="C22" s="13" t="s">
        <v>69</v>
      </c>
      <c r="D22" s="11">
        <v>5</v>
      </c>
      <c r="E22" s="12"/>
      <c r="F22" s="12"/>
      <c r="G22" s="12"/>
      <c r="H22" s="12"/>
      <c r="I22" s="12"/>
      <c r="J22" s="12"/>
      <c r="K22" s="12"/>
      <c r="L22" s="12"/>
      <c r="M22" s="13"/>
      <c r="N22" s="1" t="s">
        <v>112</v>
      </c>
      <c r="O22" s="1" t="s">
        <v>50</v>
      </c>
      <c r="P22" s="1" t="s">
        <v>50</v>
      </c>
      <c r="Q22" s="1" t="s">
        <v>53</v>
      </c>
      <c r="R22" s="1" t="s">
        <v>59</v>
      </c>
      <c r="S22" s="1" t="s">
        <v>59</v>
      </c>
      <c r="T22" s="1" t="s">
        <v>58</v>
      </c>
      <c r="AR22" s="1" t="s">
        <v>50</v>
      </c>
      <c r="AS22" s="1" t="s">
        <v>50</v>
      </c>
      <c r="AU22" s="1" t="s">
        <v>113</v>
      </c>
      <c r="AV22">
        <v>212</v>
      </c>
    </row>
    <row r="23" spans="1:48" ht="30" customHeight="1" x14ac:dyDescent="0.3">
      <c r="A23" s="13" t="s">
        <v>67</v>
      </c>
      <c r="B23" s="13" t="s">
        <v>114</v>
      </c>
      <c r="C23" s="13" t="s">
        <v>69</v>
      </c>
      <c r="D23" s="11">
        <v>24</v>
      </c>
      <c r="E23" s="12"/>
      <c r="F23" s="12"/>
      <c r="G23" s="12"/>
      <c r="H23" s="12"/>
      <c r="I23" s="12"/>
      <c r="J23" s="12"/>
      <c r="K23" s="12"/>
      <c r="L23" s="12"/>
      <c r="M23" s="13"/>
      <c r="N23" s="1" t="s">
        <v>115</v>
      </c>
      <c r="O23" s="1" t="s">
        <v>50</v>
      </c>
      <c r="P23" s="1" t="s">
        <v>50</v>
      </c>
      <c r="Q23" s="1" t="s">
        <v>53</v>
      </c>
      <c r="R23" s="1" t="s">
        <v>59</v>
      </c>
      <c r="S23" s="1" t="s">
        <v>59</v>
      </c>
      <c r="T23" s="1" t="s">
        <v>58</v>
      </c>
      <c r="AR23" s="1" t="s">
        <v>50</v>
      </c>
      <c r="AS23" s="1" t="s">
        <v>50</v>
      </c>
      <c r="AU23" s="1" t="s">
        <v>116</v>
      </c>
      <c r="AV23">
        <v>213</v>
      </c>
    </row>
    <row r="24" spans="1:48" ht="30" customHeight="1" x14ac:dyDescent="0.3">
      <c r="A24" s="13" t="s">
        <v>67</v>
      </c>
      <c r="B24" s="13" t="s">
        <v>117</v>
      </c>
      <c r="C24" s="13" t="s">
        <v>69</v>
      </c>
      <c r="D24" s="11">
        <v>8</v>
      </c>
      <c r="E24" s="12"/>
      <c r="F24" s="12"/>
      <c r="G24" s="12"/>
      <c r="H24" s="12"/>
      <c r="I24" s="12"/>
      <c r="J24" s="12"/>
      <c r="K24" s="12"/>
      <c r="L24" s="12"/>
      <c r="M24" s="13"/>
      <c r="N24" s="1" t="s">
        <v>118</v>
      </c>
      <c r="O24" s="1" t="s">
        <v>50</v>
      </c>
      <c r="P24" s="1" t="s">
        <v>50</v>
      </c>
      <c r="Q24" s="1" t="s">
        <v>53</v>
      </c>
      <c r="R24" s="1" t="s">
        <v>59</v>
      </c>
      <c r="S24" s="1" t="s">
        <v>59</v>
      </c>
      <c r="T24" s="1" t="s">
        <v>58</v>
      </c>
      <c r="AR24" s="1" t="s">
        <v>50</v>
      </c>
      <c r="AS24" s="1" t="s">
        <v>50</v>
      </c>
      <c r="AU24" s="1" t="s">
        <v>119</v>
      </c>
      <c r="AV24">
        <v>214</v>
      </c>
    </row>
    <row r="25" spans="1:48" ht="30" customHeight="1" x14ac:dyDescent="0.3">
      <c r="A25" s="13" t="s">
        <v>67</v>
      </c>
      <c r="B25" s="13" t="s">
        <v>120</v>
      </c>
      <c r="C25" s="13" t="s">
        <v>69</v>
      </c>
      <c r="D25" s="11">
        <v>5</v>
      </c>
      <c r="E25" s="12"/>
      <c r="F25" s="12"/>
      <c r="G25" s="12"/>
      <c r="H25" s="12"/>
      <c r="I25" s="12"/>
      <c r="J25" s="12"/>
      <c r="K25" s="12"/>
      <c r="L25" s="12"/>
      <c r="M25" s="13"/>
      <c r="N25" s="1" t="s">
        <v>121</v>
      </c>
      <c r="O25" s="1" t="s">
        <v>50</v>
      </c>
      <c r="P25" s="1" t="s">
        <v>50</v>
      </c>
      <c r="Q25" s="1" t="s">
        <v>53</v>
      </c>
      <c r="R25" s="1" t="s">
        <v>59</v>
      </c>
      <c r="S25" s="1" t="s">
        <v>59</v>
      </c>
      <c r="T25" s="1" t="s">
        <v>58</v>
      </c>
      <c r="AR25" s="1" t="s">
        <v>50</v>
      </c>
      <c r="AS25" s="1" t="s">
        <v>50</v>
      </c>
      <c r="AU25" s="1" t="s">
        <v>122</v>
      </c>
      <c r="AV25">
        <v>215</v>
      </c>
    </row>
    <row r="26" spans="1:48" ht="30" customHeight="1" x14ac:dyDescent="0.3">
      <c r="A26" s="13" t="s">
        <v>123</v>
      </c>
      <c r="B26" s="13" t="s">
        <v>124</v>
      </c>
      <c r="C26" s="13" t="s">
        <v>69</v>
      </c>
      <c r="D26" s="11">
        <v>11</v>
      </c>
      <c r="E26" s="12"/>
      <c r="F26" s="12"/>
      <c r="G26" s="12"/>
      <c r="H26" s="12"/>
      <c r="I26" s="12"/>
      <c r="J26" s="12"/>
      <c r="K26" s="12"/>
      <c r="L26" s="12"/>
      <c r="M26" s="13"/>
      <c r="N26" s="1" t="s">
        <v>125</v>
      </c>
      <c r="O26" s="1" t="s">
        <v>50</v>
      </c>
      <c r="P26" s="1" t="s">
        <v>50</v>
      </c>
      <c r="Q26" s="1" t="s">
        <v>53</v>
      </c>
      <c r="R26" s="1" t="s">
        <v>59</v>
      </c>
      <c r="S26" s="1" t="s">
        <v>59</v>
      </c>
      <c r="T26" s="1" t="s">
        <v>58</v>
      </c>
      <c r="AR26" s="1" t="s">
        <v>50</v>
      </c>
      <c r="AS26" s="1" t="s">
        <v>50</v>
      </c>
      <c r="AU26" s="1" t="s">
        <v>126</v>
      </c>
      <c r="AV26">
        <v>225</v>
      </c>
    </row>
    <row r="27" spans="1:48" ht="30" customHeight="1" x14ac:dyDescent="0.3">
      <c r="A27" s="13" t="s">
        <v>123</v>
      </c>
      <c r="B27" s="13" t="s">
        <v>127</v>
      </c>
      <c r="C27" s="13" t="s">
        <v>69</v>
      </c>
      <c r="D27" s="11">
        <v>2</v>
      </c>
      <c r="E27" s="12"/>
      <c r="F27" s="12"/>
      <c r="G27" s="12"/>
      <c r="H27" s="12"/>
      <c r="I27" s="12"/>
      <c r="J27" s="12"/>
      <c r="K27" s="12"/>
      <c r="L27" s="12"/>
      <c r="M27" s="13"/>
      <c r="N27" s="1" t="s">
        <v>128</v>
      </c>
      <c r="O27" s="1" t="s">
        <v>50</v>
      </c>
      <c r="P27" s="1" t="s">
        <v>50</v>
      </c>
      <c r="Q27" s="1" t="s">
        <v>53</v>
      </c>
      <c r="R27" s="1" t="s">
        <v>59</v>
      </c>
      <c r="S27" s="1" t="s">
        <v>59</v>
      </c>
      <c r="T27" s="1" t="s">
        <v>58</v>
      </c>
      <c r="AR27" s="1" t="s">
        <v>50</v>
      </c>
      <c r="AS27" s="1" t="s">
        <v>50</v>
      </c>
      <c r="AU27" s="1" t="s">
        <v>129</v>
      </c>
      <c r="AV27">
        <v>226</v>
      </c>
    </row>
    <row r="28" spans="1:48" ht="30" customHeight="1" x14ac:dyDescent="0.3">
      <c r="A28" s="13" t="s">
        <v>123</v>
      </c>
      <c r="B28" s="13" t="s">
        <v>130</v>
      </c>
      <c r="C28" s="13" t="s">
        <v>69</v>
      </c>
      <c r="D28" s="11">
        <v>2</v>
      </c>
      <c r="E28" s="12"/>
      <c r="F28" s="12"/>
      <c r="G28" s="12"/>
      <c r="H28" s="12"/>
      <c r="I28" s="12"/>
      <c r="J28" s="12"/>
      <c r="K28" s="12"/>
      <c r="L28" s="12"/>
      <c r="M28" s="13"/>
      <c r="N28" s="1" t="s">
        <v>131</v>
      </c>
      <c r="O28" s="1" t="s">
        <v>50</v>
      </c>
      <c r="P28" s="1" t="s">
        <v>50</v>
      </c>
      <c r="Q28" s="1" t="s">
        <v>53</v>
      </c>
      <c r="R28" s="1" t="s">
        <v>59</v>
      </c>
      <c r="S28" s="1" t="s">
        <v>59</v>
      </c>
      <c r="T28" s="1" t="s">
        <v>58</v>
      </c>
      <c r="AR28" s="1" t="s">
        <v>50</v>
      </c>
      <c r="AS28" s="1" t="s">
        <v>50</v>
      </c>
      <c r="AU28" s="1" t="s">
        <v>132</v>
      </c>
      <c r="AV28">
        <v>227</v>
      </c>
    </row>
    <row r="29" spans="1:48" ht="30" customHeight="1" x14ac:dyDescent="0.3">
      <c r="A29" s="13" t="s">
        <v>123</v>
      </c>
      <c r="B29" s="13" t="s">
        <v>133</v>
      </c>
      <c r="C29" s="13" t="s">
        <v>69</v>
      </c>
      <c r="D29" s="11">
        <v>2</v>
      </c>
      <c r="E29" s="12"/>
      <c r="F29" s="12"/>
      <c r="G29" s="12"/>
      <c r="H29" s="12"/>
      <c r="I29" s="12"/>
      <c r="J29" s="12"/>
      <c r="K29" s="12"/>
      <c r="L29" s="12"/>
      <c r="M29" s="13"/>
      <c r="N29" s="1" t="s">
        <v>134</v>
      </c>
      <c r="O29" s="1" t="s">
        <v>50</v>
      </c>
      <c r="P29" s="1" t="s">
        <v>50</v>
      </c>
      <c r="Q29" s="1" t="s">
        <v>53</v>
      </c>
      <c r="R29" s="1" t="s">
        <v>59</v>
      </c>
      <c r="S29" s="1" t="s">
        <v>59</v>
      </c>
      <c r="T29" s="1" t="s">
        <v>58</v>
      </c>
      <c r="AR29" s="1" t="s">
        <v>50</v>
      </c>
      <c r="AS29" s="1" t="s">
        <v>50</v>
      </c>
      <c r="AU29" s="1" t="s">
        <v>135</v>
      </c>
      <c r="AV29">
        <v>228</v>
      </c>
    </row>
    <row r="30" spans="1:48" ht="30" customHeight="1" x14ac:dyDescent="0.3">
      <c r="A30" s="13" t="s">
        <v>123</v>
      </c>
      <c r="B30" s="13" t="s">
        <v>136</v>
      </c>
      <c r="C30" s="13" t="s">
        <v>69</v>
      </c>
      <c r="D30" s="11">
        <v>11</v>
      </c>
      <c r="E30" s="12"/>
      <c r="F30" s="12"/>
      <c r="G30" s="12"/>
      <c r="H30" s="12"/>
      <c r="I30" s="12"/>
      <c r="J30" s="12"/>
      <c r="K30" s="12"/>
      <c r="L30" s="12"/>
      <c r="M30" s="13"/>
      <c r="N30" s="1" t="s">
        <v>137</v>
      </c>
      <c r="O30" s="1" t="s">
        <v>50</v>
      </c>
      <c r="P30" s="1" t="s">
        <v>50</v>
      </c>
      <c r="Q30" s="1" t="s">
        <v>53</v>
      </c>
      <c r="R30" s="1" t="s">
        <v>59</v>
      </c>
      <c r="S30" s="1" t="s">
        <v>59</v>
      </c>
      <c r="T30" s="1" t="s">
        <v>58</v>
      </c>
      <c r="AR30" s="1" t="s">
        <v>50</v>
      </c>
      <c r="AS30" s="1" t="s">
        <v>50</v>
      </c>
      <c r="AU30" s="1" t="s">
        <v>138</v>
      </c>
      <c r="AV30">
        <v>229</v>
      </c>
    </row>
    <row r="31" spans="1:48" ht="30" customHeight="1" x14ac:dyDescent="0.3">
      <c r="A31" s="13" t="s">
        <v>123</v>
      </c>
      <c r="B31" s="13" t="s">
        <v>139</v>
      </c>
      <c r="C31" s="13" t="s">
        <v>69</v>
      </c>
      <c r="D31" s="11">
        <v>2</v>
      </c>
      <c r="E31" s="12"/>
      <c r="F31" s="12"/>
      <c r="G31" s="12"/>
      <c r="H31" s="12"/>
      <c r="I31" s="12"/>
      <c r="J31" s="12"/>
      <c r="K31" s="12"/>
      <c r="L31" s="12"/>
      <c r="M31" s="13"/>
      <c r="N31" s="1" t="s">
        <v>140</v>
      </c>
      <c r="O31" s="1" t="s">
        <v>50</v>
      </c>
      <c r="P31" s="1" t="s">
        <v>50</v>
      </c>
      <c r="Q31" s="1" t="s">
        <v>53</v>
      </c>
      <c r="R31" s="1" t="s">
        <v>59</v>
      </c>
      <c r="S31" s="1" t="s">
        <v>59</v>
      </c>
      <c r="T31" s="1" t="s">
        <v>58</v>
      </c>
      <c r="AR31" s="1" t="s">
        <v>50</v>
      </c>
      <c r="AS31" s="1" t="s">
        <v>50</v>
      </c>
      <c r="AU31" s="1" t="s">
        <v>141</v>
      </c>
      <c r="AV31">
        <v>230</v>
      </c>
    </row>
    <row r="32" spans="1:48" ht="30" customHeight="1" x14ac:dyDescent="0.3">
      <c r="A32" s="13" t="s">
        <v>123</v>
      </c>
      <c r="B32" s="13" t="s">
        <v>142</v>
      </c>
      <c r="C32" s="13" t="s">
        <v>69</v>
      </c>
      <c r="D32" s="11">
        <v>2</v>
      </c>
      <c r="E32" s="12"/>
      <c r="F32" s="12"/>
      <c r="G32" s="12"/>
      <c r="H32" s="12"/>
      <c r="I32" s="12"/>
      <c r="J32" s="12"/>
      <c r="K32" s="12"/>
      <c r="L32" s="12"/>
      <c r="M32" s="13"/>
      <c r="N32" s="1" t="s">
        <v>143</v>
      </c>
      <c r="O32" s="1" t="s">
        <v>50</v>
      </c>
      <c r="P32" s="1" t="s">
        <v>50</v>
      </c>
      <c r="Q32" s="1" t="s">
        <v>53</v>
      </c>
      <c r="R32" s="1" t="s">
        <v>59</v>
      </c>
      <c r="S32" s="1" t="s">
        <v>59</v>
      </c>
      <c r="T32" s="1" t="s">
        <v>58</v>
      </c>
      <c r="AR32" s="1" t="s">
        <v>50</v>
      </c>
      <c r="AS32" s="1" t="s">
        <v>50</v>
      </c>
      <c r="AU32" s="1" t="s">
        <v>144</v>
      </c>
      <c r="AV32">
        <v>231</v>
      </c>
    </row>
    <row r="33" spans="1:48" ht="30" customHeight="1" x14ac:dyDescent="0.3">
      <c r="A33" s="13" t="s">
        <v>123</v>
      </c>
      <c r="B33" s="13" t="s">
        <v>145</v>
      </c>
      <c r="C33" s="13" t="s">
        <v>69</v>
      </c>
      <c r="D33" s="11">
        <v>2</v>
      </c>
      <c r="E33" s="12"/>
      <c r="F33" s="12"/>
      <c r="G33" s="12"/>
      <c r="H33" s="12"/>
      <c r="I33" s="12"/>
      <c r="J33" s="12"/>
      <c r="K33" s="12"/>
      <c r="L33" s="12"/>
      <c r="M33" s="13"/>
      <c r="N33" s="1" t="s">
        <v>146</v>
      </c>
      <c r="O33" s="1" t="s">
        <v>50</v>
      </c>
      <c r="P33" s="1" t="s">
        <v>50</v>
      </c>
      <c r="Q33" s="1" t="s">
        <v>53</v>
      </c>
      <c r="R33" s="1" t="s">
        <v>59</v>
      </c>
      <c r="S33" s="1" t="s">
        <v>59</v>
      </c>
      <c r="T33" s="1" t="s">
        <v>58</v>
      </c>
      <c r="AR33" s="1" t="s">
        <v>50</v>
      </c>
      <c r="AS33" s="1" t="s">
        <v>50</v>
      </c>
      <c r="AU33" s="1" t="s">
        <v>147</v>
      </c>
      <c r="AV33">
        <v>232</v>
      </c>
    </row>
    <row r="34" spans="1:48" ht="30" customHeight="1" x14ac:dyDescent="0.3">
      <c r="A34" s="13" t="s">
        <v>148</v>
      </c>
      <c r="B34" s="13" t="s">
        <v>149</v>
      </c>
      <c r="C34" s="13" t="s">
        <v>150</v>
      </c>
      <c r="D34" s="11">
        <v>11</v>
      </c>
      <c r="E34" s="12"/>
      <c r="F34" s="12"/>
      <c r="G34" s="12"/>
      <c r="H34" s="12"/>
      <c r="I34" s="12"/>
      <c r="J34" s="12"/>
      <c r="K34" s="12"/>
      <c r="L34" s="12"/>
      <c r="M34" s="13"/>
      <c r="N34" s="1" t="s">
        <v>151</v>
      </c>
      <c r="O34" s="1" t="s">
        <v>50</v>
      </c>
      <c r="P34" s="1" t="s">
        <v>50</v>
      </c>
      <c r="Q34" s="1" t="s">
        <v>53</v>
      </c>
      <c r="R34" s="1" t="s">
        <v>58</v>
      </c>
      <c r="S34" s="1" t="s">
        <v>59</v>
      </c>
      <c r="T34" s="1" t="s">
        <v>59</v>
      </c>
      <c r="AR34" s="1" t="s">
        <v>50</v>
      </c>
      <c r="AS34" s="1" t="s">
        <v>50</v>
      </c>
      <c r="AU34" s="1" t="s">
        <v>152</v>
      </c>
      <c r="AV34">
        <v>233</v>
      </c>
    </row>
    <row r="35" spans="1:48" ht="30" customHeight="1" x14ac:dyDescent="0.3">
      <c r="A35" s="13" t="s">
        <v>148</v>
      </c>
      <c r="B35" s="13" t="s">
        <v>61</v>
      </c>
      <c r="C35" s="13" t="s">
        <v>150</v>
      </c>
      <c r="D35" s="11">
        <v>2</v>
      </c>
      <c r="E35" s="12"/>
      <c r="F35" s="12"/>
      <c r="G35" s="12"/>
      <c r="H35" s="12"/>
      <c r="I35" s="12"/>
      <c r="J35" s="12"/>
      <c r="K35" s="12"/>
      <c r="L35" s="12"/>
      <c r="M35" s="13"/>
      <c r="N35" s="1" t="s">
        <v>153</v>
      </c>
      <c r="O35" s="1" t="s">
        <v>50</v>
      </c>
      <c r="P35" s="1" t="s">
        <v>50</v>
      </c>
      <c r="Q35" s="1" t="s">
        <v>53</v>
      </c>
      <c r="R35" s="1" t="s">
        <v>58</v>
      </c>
      <c r="S35" s="1" t="s">
        <v>59</v>
      </c>
      <c r="T35" s="1" t="s">
        <v>59</v>
      </c>
      <c r="AR35" s="1" t="s">
        <v>50</v>
      </c>
      <c r="AS35" s="1" t="s">
        <v>50</v>
      </c>
      <c r="AU35" s="1" t="s">
        <v>154</v>
      </c>
      <c r="AV35">
        <v>234</v>
      </c>
    </row>
    <row r="36" spans="1:48" ht="30" customHeight="1" x14ac:dyDescent="0.3">
      <c r="A36" s="13" t="s">
        <v>148</v>
      </c>
      <c r="B36" s="13" t="s">
        <v>64</v>
      </c>
      <c r="C36" s="13" t="s">
        <v>150</v>
      </c>
      <c r="D36" s="11">
        <v>2</v>
      </c>
      <c r="E36" s="12"/>
      <c r="F36" s="12"/>
      <c r="G36" s="12"/>
      <c r="H36" s="12"/>
      <c r="I36" s="12"/>
      <c r="J36" s="12"/>
      <c r="K36" s="12"/>
      <c r="L36" s="12"/>
      <c r="M36" s="13"/>
      <c r="N36" s="1" t="s">
        <v>155</v>
      </c>
      <c r="O36" s="1" t="s">
        <v>50</v>
      </c>
      <c r="P36" s="1" t="s">
        <v>50</v>
      </c>
      <c r="Q36" s="1" t="s">
        <v>53</v>
      </c>
      <c r="R36" s="1" t="s">
        <v>58</v>
      </c>
      <c r="S36" s="1" t="s">
        <v>59</v>
      </c>
      <c r="T36" s="1" t="s">
        <v>59</v>
      </c>
      <c r="AR36" s="1" t="s">
        <v>50</v>
      </c>
      <c r="AS36" s="1" t="s">
        <v>50</v>
      </c>
      <c r="AU36" s="1" t="s">
        <v>156</v>
      </c>
      <c r="AV36">
        <v>235</v>
      </c>
    </row>
    <row r="37" spans="1:48" ht="30" customHeight="1" x14ac:dyDescent="0.3">
      <c r="A37" s="13" t="s">
        <v>148</v>
      </c>
      <c r="B37" s="13" t="s">
        <v>157</v>
      </c>
      <c r="C37" s="13" t="s">
        <v>150</v>
      </c>
      <c r="D37" s="11">
        <v>2</v>
      </c>
      <c r="E37" s="12"/>
      <c r="F37" s="12"/>
      <c r="G37" s="12"/>
      <c r="H37" s="12"/>
      <c r="I37" s="12"/>
      <c r="J37" s="12"/>
      <c r="K37" s="12"/>
      <c r="L37" s="12"/>
      <c r="M37" s="13"/>
      <c r="N37" s="1" t="s">
        <v>158</v>
      </c>
      <c r="O37" s="1" t="s">
        <v>50</v>
      </c>
      <c r="P37" s="1" t="s">
        <v>50</v>
      </c>
      <c r="Q37" s="1" t="s">
        <v>53</v>
      </c>
      <c r="R37" s="1" t="s">
        <v>58</v>
      </c>
      <c r="S37" s="1" t="s">
        <v>59</v>
      </c>
      <c r="T37" s="1" t="s">
        <v>59</v>
      </c>
      <c r="AR37" s="1" t="s">
        <v>50</v>
      </c>
      <c r="AS37" s="1" t="s">
        <v>50</v>
      </c>
      <c r="AU37" s="1" t="s">
        <v>159</v>
      </c>
      <c r="AV37">
        <v>236</v>
      </c>
    </row>
    <row r="38" spans="1:48" ht="30" customHeight="1" x14ac:dyDescent="0.3">
      <c r="A38" s="13" t="s">
        <v>160</v>
      </c>
      <c r="B38" s="13" t="s">
        <v>161</v>
      </c>
      <c r="C38" s="13" t="s">
        <v>56</v>
      </c>
      <c r="D38" s="11">
        <v>83</v>
      </c>
      <c r="E38" s="12"/>
      <c r="F38" s="12"/>
      <c r="G38" s="12"/>
      <c r="H38" s="12"/>
      <c r="I38" s="12"/>
      <c r="J38" s="12"/>
      <c r="K38" s="12"/>
      <c r="L38" s="12"/>
      <c r="M38" s="13"/>
      <c r="N38" s="1" t="s">
        <v>162</v>
      </c>
      <c r="O38" s="1" t="s">
        <v>50</v>
      </c>
      <c r="P38" s="1" t="s">
        <v>50</v>
      </c>
      <c r="Q38" s="1" t="s">
        <v>53</v>
      </c>
      <c r="R38" s="1" t="s">
        <v>58</v>
      </c>
      <c r="S38" s="1" t="s">
        <v>59</v>
      </c>
      <c r="T38" s="1" t="s">
        <v>59</v>
      </c>
      <c r="AR38" s="1" t="s">
        <v>50</v>
      </c>
      <c r="AS38" s="1" t="s">
        <v>50</v>
      </c>
      <c r="AU38" s="1" t="s">
        <v>163</v>
      </c>
      <c r="AV38">
        <v>346</v>
      </c>
    </row>
    <row r="39" spans="1:48" ht="30" customHeight="1" x14ac:dyDescent="0.3">
      <c r="A39" s="13" t="s">
        <v>160</v>
      </c>
      <c r="B39" s="13" t="s">
        <v>164</v>
      </c>
      <c r="C39" s="13" t="s">
        <v>56</v>
      </c>
      <c r="D39" s="11">
        <v>18</v>
      </c>
      <c r="E39" s="12"/>
      <c r="F39" s="12"/>
      <c r="G39" s="12"/>
      <c r="H39" s="12"/>
      <c r="I39" s="12"/>
      <c r="J39" s="12"/>
      <c r="K39" s="12"/>
      <c r="L39" s="12"/>
      <c r="M39" s="13"/>
      <c r="N39" s="1" t="s">
        <v>165</v>
      </c>
      <c r="O39" s="1" t="s">
        <v>50</v>
      </c>
      <c r="P39" s="1" t="s">
        <v>50</v>
      </c>
      <c r="Q39" s="1" t="s">
        <v>53</v>
      </c>
      <c r="R39" s="1" t="s">
        <v>58</v>
      </c>
      <c r="S39" s="1" t="s">
        <v>59</v>
      </c>
      <c r="T39" s="1" t="s">
        <v>59</v>
      </c>
      <c r="AR39" s="1" t="s">
        <v>50</v>
      </c>
      <c r="AS39" s="1" t="s">
        <v>50</v>
      </c>
      <c r="AU39" s="1" t="s">
        <v>166</v>
      </c>
      <c r="AV39">
        <v>347</v>
      </c>
    </row>
    <row r="40" spans="1:48" ht="30" customHeight="1" x14ac:dyDescent="0.3">
      <c r="A40" s="13" t="s">
        <v>160</v>
      </c>
      <c r="B40" s="13" t="s">
        <v>167</v>
      </c>
      <c r="C40" s="13" t="s">
        <v>56</v>
      </c>
      <c r="D40" s="11">
        <v>204</v>
      </c>
      <c r="E40" s="12"/>
      <c r="F40" s="12"/>
      <c r="G40" s="12"/>
      <c r="H40" s="12"/>
      <c r="I40" s="12"/>
      <c r="J40" s="12"/>
      <c r="K40" s="12"/>
      <c r="L40" s="12"/>
      <c r="M40" s="13"/>
      <c r="N40" s="1" t="s">
        <v>168</v>
      </c>
      <c r="O40" s="1" t="s">
        <v>50</v>
      </c>
      <c r="P40" s="1" t="s">
        <v>50</v>
      </c>
      <c r="Q40" s="1" t="s">
        <v>53</v>
      </c>
      <c r="R40" s="1" t="s">
        <v>58</v>
      </c>
      <c r="S40" s="1" t="s">
        <v>59</v>
      </c>
      <c r="T40" s="1" t="s">
        <v>59</v>
      </c>
      <c r="AR40" s="1" t="s">
        <v>50</v>
      </c>
      <c r="AS40" s="1" t="s">
        <v>50</v>
      </c>
      <c r="AU40" s="1" t="s">
        <v>169</v>
      </c>
      <c r="AV40">
        <v>348</v>
      </c>
    </row>
    <row r="41" spans="1:48" ht="30" customHeight="1" x14ac:dyDescent="0.3">
      <c r="A41" s="13" t="s">
        <v>160</v>
      </c>
      <c r="B41" s="13" t="s">
        <v>170</v>
      </c>
      <c r="C41" s="13" t="s">
        <v>56</v>
      </c>
      <c r="D41" s="11">
        <v>91</v>
      </c>
      <c r="E41" s="12"/>
      <c r="F41" s="12"/>
      <c r="G41" s="12"/>
      <c r="H41" s="12"/>
      <c r="I41" s="12"/>
      <c r="J41" s="12"/>
      <c r="K41" s="12"/>
      <c r="L41" s="12"/>
      <c r="M41" s="13"/>
      <c r="N41" s="1" t="s">
        <v>171</v>
      </c>
      <c r="O41" s="1" t="s">
        <v>50</v>
      </c>
      <c r="P41" s="1" t="s">
        <v>50</v>
      </c>
      <c r="Q41" s="1" t="s">
        <v>53</v>
      </c>
      <c r="R41" s="1" t="s">
        <v>58</v>
      </c>
      <c r="S41" s="1" t="s">
        <v>59</v>
      </c>
      <c r="T41" s="1" t="s">
        <v>59</v>
      </c>
      <c r="AR41" s="1" t="s">
        <v>50</v>
      </c>
      <c r="AS41" s="1" t="s">
        <v>50</v>
      </c>
      <c r="AU41" s="1" t="s">
        <v>172</v>
      </c>
      <c r="AV41">
        <v>349</v>
      </c>
    </row>
    <row r="42" spans="1:48" ht="30" customHeight="1" x14ac:dyDescent="0.3">
      <c r="A42" s="13" t="s">
        <v>160</v>
      </c>
      <c r="B42" s="13" t="s">
        <v>173</v>
      </c>
      <c r="C42" s="13" t="s">
        <v>56</v>
      </c>
      <c r="D42" s="11">
        <v>39</v>
      </c>
      <c r="E42" s="12"/>
      <c r="F42" s="12"/>
      <c r="G42" s="12"/>
      <c r="H42" s="12"/>
      <c r="I42" s="12"/>
      <c r="J42" s="12"/>
      <c r="K42" s="12"/>
      <c r="L42" s="12"/>
      <c r="M42" s="13"/>
      <c r="N42" s="1" t="s">
        <v>174</v>
      </c>
      <c r="O42" s="1" t="s">
        <v>50</v>
      </c>
      <c r="P42" s="1" t="s">
        <v>50</v>
      </c>
      <c r="Q42" s="1" t="s">
        <v>53</v>
      </c>
      <c r="R42" s="1" t="s">
        <v>58</v>
      </c>
      <c r="S42" s="1" t="s">
        <v>59</v>
      </c>
      <c r="T42" s="1" t="s">
        <v>59</v>
      </c>
      <c r="AR42" s="1" t="s">
        <v>50</v>
      </c>
      <c r="AS42" s="1" t="s">
        <v>50</v>
      </c>
      <c r="AU42" s="1" t="s">
        <v>175</v>
      </c>
      <c r="AV42">
        <v>350</v>
      </c>
    </row>
    <row r="43" spans="1:48" ht="30" customHeight="1" x14ac:dyDescent="0.3">
      <c r="A43" s="13" t="s">
        <v>176</v>
      </c>
      <c r="B43" s="13" t="s">
        <v>149</v>
      </c>
      <c r="C43" s="13" t="s">
        <v>150</v>
      </c>
      <c r="D43" s="11">
        <v>287</v>
      </c>
      <c r="E43" s="12"/>
      <c r="F43" s="12"/>
      <c r="G43" s="12"/>
      <c r="H43" s="12"/>
      <c r="I43" s="12"/>
      <c r="J43" s="12"/>
      <c r="K43" s="12"/>
      <c r="L43" s="12"/>
      <c r="M43" s="13"/>
      <c r="N43" s="1" t="s">
        <v>177</v>
      </c>
      <c r="O43" s="1" t="s">
        <v>50</v>
      </c>
      <c r="P43" s="1" t="s">
        <v>50</v>
      </c>
      <c r="Q43" s="1" t="s">
        <v>53</v>
      </c>
      <c r="R43" s="1" t="s">
        <v>58</v>
      </c>
      <c r="S43" s="1" t="s">
        <v>59</v>
      </c>
      <c r="T43" s="1" t="s">
        <v>59</v>
      </c>
      <c r="AR43" s="1" t="s">
        <v>50</v>
      </c>
      <c r="AS43" s="1" t="s">
        <v>50</v>
      </c>
      <c r="AU43" s="1" t="s">
        <v>178</v>
      </c>
      <c r="AV43">
        <v>221</v>
      </c>
    </row>
    <row r="44" spans="1:48" ht="30" customHeight="1" x14ac:dyDescent="0.3">
      <c r="A44" s="13" t="s">
        <v>176</v>
      </c>
      <c r="B44" s="13" t="s">
        <v>61</v>
      </c>
      <c r="C44" s="13" t="s">
        <v>150</v>
      </c>
      <c r="D44" s="11">
        <v>91</v>
      </c>
      <c r="E44" s="12"/>
      <c r="F44" s="12"/>
      <c r="G44" s="12"/>
      <c r="H44" s="12"/>
      <c r="I44" s="12"/>
      <c r="J44" s="12"/>
      <c r="K44" s="12"/>
      <c r="L44" s="12"/>
      <c r="M44" s="13"/>
      <c r="N44" s="1" t="s">
        <v>179</v>
      </c>
      <c r="O44" s="1" t="s">
        <v>50</v>
      </c>
      <c r="P44" s="1" t="s">
        <v>50</v>
      </c>
      <c r="Q44" s="1" t="s">
        <v>53</v>
      </c>
      <c r="R44" s="1" t="s">
        <v>58</v>
      </c>
      <c r="S44" s="1" t="s">
        <v>59</v>
      </c>
      <c r="T44" s="1" t="s">
        <v>59</v>
      </c>
      <c r="AR44" s="1" t="s">
        <v>50</v>
      </c>
      <c r="AS44" s="1" t="s">
        <v>50</v>
      </c>
      <c r="AU44" s="1" t="s">
        <v>180</v>
      </c>
      <c r="AV44">
        <v>222</v>
      </c>
    </row>
    <row r="45" spans="1:48" ht="30" customHeight="1" x14ac:dyDescent="0.3">
      <c r="A45" s="13" t="s">
        <v>176</v>
      </c>
      <c r="B45" s="13" t="s">
        <v>64</v>
      </c>
      <c r="C45" s="13" t="s">
        <v>150</v>
      </c>
      <c r="D45" s="11">
        <v>38</v>
      </c>
      <c r="E45" s="12"/>
      <c r="F45" s="12"/>
      <c r="G45" s="12"/>
      <c r="H45" s="12"/>
      <c r="I45" s="12"/>
      <c r="J45" s="12"/>
      <c r="K45" s="12"/>
      <c r="L45" s="12"/>
      <c r="M45" s="13"/>
      <c r="N45" s="1" t="s">
        <v>181</v>
      </c>
      <c r="O45" s="1" t="s">
        <v>50</v>
      </c>
      <c r="P45" s="1" t="s">
        <v>50</v>
      </c>
      <c r="Q45" s="1" t="s">
        <v>53</v>
      </c>
      <c r="R45" s="1" t="s">
        <v>58</v>
      </c>
      <c r="S45" s="1" t="s">
        <v>59</v>
      </c>
      <c r="T45" s="1" t="s">
        <v>59</v>
      </c>
      <c r="AR45" s="1" t="s">
        <v>50</v>
      </c>
      <c r="AS45" s="1" t="s">
        <v>50</v>
      </c>
      <c r="AU45" s="1" t="s">
        <v>182</v>
      </c>
      <c r="AV45">
        <v>223</v>
      </c>
    </row>
    <row r="46" spans="1:48" ht="30" customHeight="1" x14ac:dyDescent="0.3">
      <c r="A46" s="13" t="s">
        <v>183</v>
      </c>
      <c r="B46" s="13" t="s">
        <v>184</v>
      </c>
      <c r="C46" s="13" t="s">
        <v>185</v>
      </c>
      <c r="D46" s="11">
        <v>0.2</v>
      </c>
      <c r="E46" s="12"/>
      <c r="F46" s="12"/>
      <c r="G46" s="12"/>
      <c r="H46" s="12"/>
      <c r="I46" s="12"/>
      <c r="J46" s="12"/>
      <c r="K46" s="12"/>
      <c r="L46" s="12"/>
      <c r="M46" s="13"/>
      <c r="N46" s="1" t="s">
        <v>186</v>
      </c>
      <c r="O46" s="1" t="s">
        <v>50</v>
      </c>
      <c r="P46" s="1" t="s">
        <v>50</v>
      </c>
      <c r="Q46" s="1" t="s">
        <v>53</v>
      </c>
      <c r="R46" s="1" t="s">
        <v>58</v>
      </c>
      <c r="S46" s="1" t="s">
        <v>59</v>
      </c>
      <c r="T46" s="1" t="s">
        <v>59</v>
      </c>
      <c r="AR46" s="1" t="s">
        <v>50</v>
      </c>
      <c r="AS46" s="1" t="s">
        <v>50</v>
      </c>
      <c r="AU46" s="1" t="s">
        <v>187</v>
      </c>
      <c r="AV46">
        <v>224</v>
      </c>
    </row>
    <row r="47" spans="1:48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53</v>
      </c>
    </row>
    <row r="48" spans="1:48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53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53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53</v>
      </c>
    </row>
    <row r="51" spans="1:48" ht="30" customHeight="1" x14ac:dyDescent="0.3">
      <c r="A51" s="13" t="s">
        <v>188</v>
      </c>
      <c r="B51" s="11"/>
      <c r="C51" s="11"/>
      <c r="D51" s="11"/>
      <c r="E51" s="12"/>
      <c r="F51" s="12">
        <f>SUMIF(Q5:Q50,"010101",F5:F50)</f>
        <v>0</v>
      </c>
      <c r="G51" s="12"/>
      <c r="H51" s="12">
        <f>SUMIF(Q5:Q50,"010101",H5:H50)</f>
        <v>0</v>
      </c>
      <c r="I51" s="12"/>
      <c r="J51" s="12">
        <f>SUMIF(Q5:Q50,"010101",J5:J50)</f>
        <v>0</v>
      </c>
      <c r="K51" s="12"/>
      <c r="L51" s="12">
        <f>SUMIF(Q5:Q50,"010101",L5:L50)</f>
        <v>0</v>
      </c>
      <c r="M51" s="11"/>
      <c r="N51" t="s">
        <v>189</v>
      </c>
    </row>
    <row r="52" spans="1:48" ht="30" customHeight="1" x14ac:dyDescent="0.3">
      <c r="A52" s="13" t="s">
        <v>841</v>
      </c>
      <c r="B52" s="13" t="s">
        <v>50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190</v>
      </c>
    </row>
    <row r="53" spans="1:48" ht="30" customHeight="1" x14ac:dyDescent="0.3">
      <c r="A53" s="13" t="s">
        <v>191</v>
      </c>
      <c r="B53" s="13" t="s">
        <v>192</v>
      </c>
      <c r="C53" s="13" t="s">
        <v>56</v>
      </c>
      <c r="D53" s="11">
        <v>2</v>
      </c>
      <c r="E53" s="12"/>
      <c r="F53" s="12"/>
      <c r="G53" s="12"/>
      <c r="H53" s="12"/>
      <c r="I53" s="12"/>
      <c r="J53" s="12"/>
      <c r="K53" s="12"/>
      <c r="L53" s="12"/>
      <c r="M53" s="13"/>
      <c r="N53" s="1" t="s">
        <v>193</v>
      </c>
      <c r="O53" s="1" t="s">
        <v>50</v>
      </c>
      <c r="P53" s="1" t="s">
        <v>50</v>
      </c>
      <c r="Q53" s="1" t="s">
        <v>190</v>
      </c>
      <c r="R53" s="1" t="s">
        <v>58</v>
      </c>
      <c r="S53" s="1" t="s">
        <v>59</v>
      </c>
      <c r="T53" s="1" t="s">
        <v>59</v>
      </c>
      <c r="AR53" s="1" t="s">
        <v>50</v>
      </c>
      <c r="AS53" s="1" t="s">
        <v>50</v>
      </c>
      <c r="AU53" s="1" t="s">
        <v>194</v>
      </c>
      <c r="AV53">
        <v>237</v>
      </c>
    </row>
    <row r="54" spans="1:48" ht="30" customHeight="1" x14ac:dyDescent="0.3">
      <c r="A54" s="13" t="s">
        <v>191</v>
      </c>
      <c r="B54" s="13" t="s">
        <v>195</v>
      </c>
      <c r="C54" s="13" t="s">
        <v>56</v>
      </c>
      <c r="D54" s="11">
        <v>12</v>
      </c>
      <c r="E54" s="12"/>
      <c r="F54" s="12"/>
      <c r="G54" s="12"/>
      <c r="H54" s="12"/>
      <c r="I54" s="12"/>
      <c r="J54" s="12"/>
      <c r="K54" s="12"/>
      <c r="L54" s="12"/>
      <c r="M54" s="13"/>
      <c r="N54" s="1" t="s">
        <v>196</v>
      </c>
      <c r="O54" s="1" t="s">
        <v>50</v>
      </c>
      <c r="P54" s="1" t="s">
        <v>50</v>
      </c>
      <c r="Q54" s="1" t="s">
        <v>190</v>
      </c>
      <c r="R54" s="1" t="s">
        <v>58</v>
      </c>
      <c r="S54" s="1" t="s">
        <v>59</v>
      </c>
      <c r="T54" s="1" t="s">
        <v>59</v>
      </c>
      <c r="AR54" s="1" t="s">
        <v>50</v>
      </c>
      <c r="AS54" s="1" t="s">
        <v>50</v>
      </c>
      <c r="AU54" s="1" t="s">
        <v>197</v>
      </c>
      <c r="AV54">
        <v>238</v>
      </c>
    </row>
    <row r="55" spans="1:48" ht="30" customHeight="1" x14ac:dyDescent="0.3">
      <c r="A55" s="13" t="s">
        <v>198</v>
      </c>
      <c r="B55" s="13" t="s">
        <v>192</v>
      </c>
      <c r="C55" s="13" t="s">
        <v>56</v>
      </c>
      <c r="D55" s="11">
        <v>89</v>
      </c>
      <c r="E55" s="12"/>
      <c r="F55" s="12"/>
      <c r="G55" s="12"/>
      <c r="H55" s="12"/>
      <c r="I55" s="12"/>
      <c r="J55" s="12"/>
      <c r="K55" s="12"/>
      <c r="L55" s="12"/>
      <c r="M55" s="13"/>
      <c r="N55" s="1" t="s">
        <v>199</v>
      </c>
      <c r="O55" s="1" t="s">
        <v>50</v>
      </c>
      <c r="P55" s="1" t="s">
        <v>50</v>
      </c>
      <c r="Q55" s="1" t="s">
        <v>190</v>
      </c>
      <c r="R55" s="1" t="s">
        <v>58</v>
      </c>
      <c r="S55" s="1" t="s">
        <v>59</v>
      </c>
      <c r="T55" s="1" t="s">
        <v>59</v>
      </c>
      <c r="AR55" s="1" t="s">
        <v>50</v>
      </c>
      <c r="AS55" s="1" t="s">
        <v>50</v>
      </c>
      <c r="AU55" s="1" t="s">
        <v>200</v>
      </c>
      <c r="AV55">
        <v>239</v>
      </c>
    </row>
    <row r="56" spans="1:48" ht="30" customHeight="1" x14ac:dyDescent="0.3">
      <c r="A56" s="13" t="s">
        <v>198</v>
      </c>
      <c r="B56" s="13" t="s">
        <v>201</v>
      </c>
      <c r="C56" s="13" t="s">
        <v>56</v>
      </c>
      <c r="D56" s="11">
        <v>58</v>
      </c>
      <c r="E56" s="12"/>
      <c r="F56" s="12"/>
      <c r="G56" s="12"/>
      <c r="H56" s="12"/>
      <c r="I56" s="12"/>
      <c r="J56" s="12"/>
      <c r="K56" s="12"/>
      <c r="L56" s="12"/>
      <c r="M56" s="13"/>
      <c r="N56" s="1" t="s">
        <v>202</v>
      </c>
      <c r="O56" s="1" t="s">
        <v>50</v>
      </c>
      <c r="P56" s="1" t="s">
        <v>50</v>
      </c>
      <c r="Q56" s="1" t="s">
        <v>190</v>
      </c>
      <c r="R56" s="1" t="s">
        <v>58</v>
      </c>
      <c r="S56" s="1" t="s">
        <v>59</v>
      </c>
      <c r="T56" s="1" t="s">
        <v>59</v>
      </c>
      <c r="AR56" s="1" t="s">
        <v>50</v>
      </c>
      <c r="AS56" s="1" t="s">
        <v>50</v>
      </c>
      <c r="AU56" s="1" t="s">
        <v>203</v>
      </c>
      <c r="AV56">
        <v>240</v>
      </c>
    </row>
    <row r="57" spans="1:48" ht="30" customHeight="1" x14ac:dyDescent="0.3">
      <c r="A57" s="13" t="s">
        <v>198</v>
      </c>
      <c r="B57" s="13" t="s">
        <v>204</v>
      </c>
      <c r="C57" s="13" t="s">
        <v>56</v>
      </c>
      <c r="D57" s="11">
        <v>26</v>
      </c>
      <c r="E57" s="12"/>
      <c r="F57" s="12"/>
      <c r="G57" s="12"/>
      <c r="H57" s="12"/>
      <c r="I57" s="12"/>
      <c r="J57" s="12"/>
      <c r="K57" s="12"/>
      <c r="L57" s="12"/>
      <c r="M57" s="13"/>
      <c r="N57" s="1" t="s">
        <v>205</v>
      </c>
      <c r="O57" s="1" t="s">
        <v>50</v>
      </c>
      <c r="P57" s="1" t="s">
        <v>50</v>
      </c>
      <c r="Q57" s="1" t="s">
        <v>190</v>
      </c>
      <c r="R57" s="1" t="s">
        <v>58</v>
      </c>
      <c r="S57" s="1" t="s">
        <v>59</v>
      </c>
      <c r="T57" s="1" t="s">
        <v>59</v>
      </c>
      <c r="AR57" s="1" t="s">
        <v>50</v>
      </c>
      <c r="AS57" s="1" t="s">
        <v>50</v>
      </c>
      <c r="AU57" s="1" t="s">
        <v>206</v>
      </c>
      <c r="AV57">
        <v>241</v>
      </c>
    </row>
    <row r="58" spans="1:48" ht="30" customHeight="1" x14ac:dyDescent="0.3">
      <c r="A58" s="13" t="s">
        <v>207</v>
      </c>
      <c r="B58" s="13" t="s">
        <v>208</v>
      </c>
      <c r="C58" s="13" t="s">
        <v>69</v>
      </c>
      <c r="D58" s="11">
        <v>5</v>
      </c>
      <c r="E58" s="12"/>
      <c r="F58" s="12"/>
      <c r="G58" s="12"/>
      <c r="H58" s="12"/>
      <c r="I58" s="12"/>
      <c r="J58" s="12"/>
      <c r="K58" s="12"/>
      <c r="L58" s="12"/>
      <c r="M58" s="13"/>
      <c r="N58" s="1" t="s">
        <v>209</v>
      </c>
      <c r="O58" s="1" t="s">
        <v>50</v>
      </c>
      <c r="P58" s="1" t="s">
        <v>50</v>
      </c>
      <c r="Q58" s="1" t="s">
        <v>190</v>
      </c>
      <c r="R58" s="1" t="s">
        <v>58</v>
      </c>
      <c r="S58" s="1" t="s">
        <v>59</v>
      </c>
      <c r="T58" s="1" t="s">
        <v>59</v>
      </c>
      <c r="AR58" s="1" t="s">
        <v>50</v>
      </c>
      <c r="AS58" s="1" t="s">
        <v>50</v>
      </c>
      <c r="AU58" s="1" t="s">
        <v>210</v>
      </c>
      <c r="AV58">
        <v>242</v>
      </c>
    </row>
    <row r="59" spans="1:48" ht="30" customHeight="1" x14ac:dyDescent="0.3">
      <c r="A59" s="13" t="s">
        <v>211</v>
      </c>
      <c r="B59" s="13" t="s">
        <v>212</v>
      </c>
      <c r="C59" s="13" t="s">
        <v>69</v>
      </c>
      <c r="D59" s="11">
        <v>10</v>
      </c>
      <c r="E59" s="12"/>
      <c r="F59" s="12"/>
      <c r="G59" s="12"/>
      <c r="H59" s="12"/>
      <c r="I59" s="12"/>
      <c r="J59" s="12"/>
      <c r="K59" s="12"/>
      <c r="L59" s="12"/>
      <c r="M59" s="13"/>
      <c r="N59" s="1" t="s">
        <v>213</v>
      </c>
      <c r="O59" s="1" t="s">
        <v>50</v>
      </c>
      <c r="P59" s="1" t="s">
        <v>50</v>
      </c>
      <c r="Q59" s="1" t="s">
        <v>190</v>
      </c>
      <c r="R59" s="1" t="s">
        <v>59</v>
      </c>
      <c r="S59" s="1" t="s">
        <v>59</v>
      </c>
      <c r="T59" s="1" t="s">
        <v>58</v>
      </c>
      <c r="AR59" s="1" t="s">
        <v>50</v>
      </c>
      <c r="AS59" s="1" t="s">
        <v>50</v>
      </c>
      <c r="AU59" s="1" t="s">
        <v>214</v>
      </c>
      <c r="AV59">
        <v>243</v>
      </c>
    </row>
    <row r="60" spans="1:48" ht="30" customHeight="1" x14ac:dyDescent="0.3">
      <c r="A60" s="13" t="s">
        <v>211</v>
      </c>
      <c r="B60" s="13" t="s">
        <v>215</v>
      </c>
      <c r="C60" s="13" t="s">
        <v>69</v>
      </c>
      <c r="D60" s="11">
        <v>5</v>
      </c>
      <c r="E60" s="12"/>
      <c r="F60" s="12"/>
      <c r="G60" s="12"/>
      <c r="H60" s="12"/>
      <c r="I60" s="12"/>
      <c r="J60" s="12"/>
      <c r="K60" s="12"/>
      <c r="L60" s="12"/>
      <c r="M60" s="13"/>
      <c r="N60" s="1" t="s">
        <v>216</v>
      </c>
      <c r="O60" s="1" t="s">
        <v>50</v>
      </c>
      <c r="P60" s="1" t="s">
        <v>50</v>
      </c>
      <c r="Q60" s="1" t="s">
        <v>190</v>
      </c>
      <c r="R60" s="1" t="s">
        <v>59</v>
      </c>
      <c r="S60" s="1" t="s">
        <v>59</v>
      </c>
      <c r="T60" s="1" t="s">
        <v>58</v>
      </c>
      <c r="AR60" s="1" t="s">
        <v>50</v>
      </c>
      <c r="AS60" s="1" t="s">
        <v>50</v>
      </c>
      <c r="AU60" s="1" t="s">
        <v>217</v>
      </c>
      <c r="AV60">
        <v>244</v>
      </c>
    </row>
    <row r="61" spans="1:48" ht="30" customHeight="1" x14ac:dyDescent="0.3">
      <c r="A61" s="13" t="s">
        <v>211</v>
      </c>
      <c r="B61" s="13" t="s">
        <v>218</v>
      </c>
      <c r="C61" s="13" t="s">
        <v>69</v>
      </c>
      <c r="D61" s="11">
        <v>1</v>
      </c>
      <c r="E61" s="12"/>
      <c r="F61" s="12"/>
      <c r="G61" s="12"/>
      <c r="H61" s="12"/>
      <c r="I61" s="12"/>
      <c r="J61" s="12"/>
      <c r="K61" s="12"/>
      <c r="L61" s="12"/>
      <c r="M61" s="13"/>
      <c r="N61" s="1" t="s">
        <v>219</v>
      </c>
      <c r="O61" s="1" t="s">
        <v>50</v>
      </c>
      <c r="P61" s="1" t="s">
        <v>50</v>
      </c>
      <c r="Q61" s="1" t="s">
        <v>190</v>
      </c>
      <c r="R61" s="1" t="s">
        <v>59</v>
      </c>
      <c r="S61" s="1" t="s">
        <v>59</v>
      </c>
      <c r="T61" s="1" t="s">
        <v>58</v>
      </c>
      <c r="AR61" s="1" t="s">
        <v>50</v>
      </c>
      <c r="AS61" s="1" t="s">
        <v>50</v>
      </c>
      <c r="AU61" s="1" t="s">
        <v>220</v>
      </c>
      <c r="AV61">
        <v>245</v>
      </c>
    </row>
    <row r="62" spans="1:48" ht="30" customHeight="1" x14ac:dyDescent="0.3">
      <c r="A62" s="13" t="s">
        <v>211</v>
      </c>
      <c r="B62" s="13" t="s">
        <v>221</v>
      </c>
      <c r="C62" s="13" t="s">
        <v>69</v>
      </c>
      <c r="D62" s="11">
        <v>4</v>
      </c>
      <c r="E62" s="12"/>
      <c r="F62" s="12"/>
      <c r="G62" s="12"/>
      <c r="H62" s="12"/>
      <c r="I62" s="12"/>
      <c r="J62" s="12"/>
      <c r="K62" s="12"/>
      <c r="L62" s="12"/>
      <c r="M62" s="13"/>
      <c r="N62" s="1" t="s">
        <v>222</v>
      </c>
      <c r="O62" s="1" t="s">
        <v>50</v>
      </c>
      <c r="P62" s="1" t="s">
        <v>50</v>
      </c>
      <c r="Q62" s="1" t="s">
        <v>190</v>
      </c>
      <c r="R62" s="1" t="s">
        <v>59</v>
      </c>
      <c r="S62" s="1" t="s">
        <v>59</v>
      </c>
      <c r="T62" s="1" t="s">
        <v>58</v>
      </c>
      <c r="AR62" s="1" t="s">
        <v>50</v>
      </c>
      <c r="AS62" s="1" t="s">
        <v>50</v>
      </c>
      <c r="AU62" s="1" t="s">
        <v>223</v>
      </c>
      <c r="AV62">
        <v>246</v>
      </c>
    </row>
    <row r="63" spans="1:48" ht="30" customHeight="1" x14ac:dyDescent="0.3">
      <c r="A63" s="13" t="s">
        <v>211</v>
      </c>
      <c r="B63" s="13" t="s">
        <v>224</v>
      </c>
      <c r="C63" s="13" t="s">
        <v>69</v>
      </c>
      <c r="D63" s="11">
        <v>1</v>
      </c>
      <c r="E63" s="12"/>
      <c r="F63" s="12"/>
      <c r="G63" s="12"/>
      <c r="H63" s="12"/>
      <c r="I63" s="12"/>
      <c r="J63" s="12"/>
      <c r="K63" s="12"/>
      <c r="L63" s="12"/>
      <c r="M63" s="13"/>
      <c r="N63" s="1" t="s">
        <v>225</v>
      </c>
      <c r="O63" s="1" t="s">
        <v>50</v>
      </c>
      <c r="P63" s="1" t="s">
        <v>50</v>
      </c>
      <c r="Q63" s="1" t="s">
        <v>190</v>
      </c>
      <c r="R63" s="1" t="s">
        <v>59</v>
      </c>
      <c r="S63" s="1" t="s">
        <v>59</v>
      </c>
      <c r="T63" s="1" t="s">
        <v>58</v>
      </c>
      <c r="AR63" s="1" t="s">
        <v>50</v>
      </c>
      <c r="AS63" s="1" t="s">
        <v>50</v>
      </c>
      <c r="AU63" s="1" t="s">
        <v>226</v>
      </c>
      <c r="AV63">
        <v>354</v>
      </c>
    </row>
    <row r="64" spans="1:48" ht="30" customHeight="1" x14ac:dyDescent="0.3">
      <c r="A64" s="13" t="s">
        <v>227</v>
      </c>
      <c r="B64" s="13" t="s">
        <v>157</v>
      </c>
      <c r="C64" s="13" t="s">
        <v>150</v>
      </c>
      <c r="D64" s="11">
        <v>30</v>
      </c>
      <c r="E64" s="12"/>
      <c r="F64" s="12"/>
      <c r="G64" s="12"/>
      <c r="H64" s="12"/>
      <c r="I64" s="12"/>
      <c r="J64" s="12"/>
      <c r="K64" s="12"/>
      <c r="L64" s="12"/>
      <c r="M64" s="13"/>
      <c r="N64" s="1" t="s">
        <v>228</v>
      </c>
      <c r="O64" s="1" t="s">
        <v>50</v>
      </c>
      <c r="P64" s="1" t="s">
        <v>50</v>
      </c>
      <c r="Q64" s="1" t="s">
        <v>190</v>
      </c>
      <c r="R64" s="1" t="s">
        <v>58</v>
      </c>
      <c r="S64" s="1" t="s">
        <v>59</v>
      </c>
      <c r="T64" s="1" t="s">
        <v>59</v>
      </c>
      <c r="AR64" s="1" t="s">
        <v>50</v>
      </c>
      <c r="AS64" s="1" t="s">
        <v>50</v>
      </c>
      <c r="AU64" s="1" t="s">
        <v>229</v>
      </c>
      <c r="AV64">
        <v>247</v>
      </c>
    </row>
    <row r="65" spans="1:48" ht="30" customHeight="1" x14ac:dyDescent="0.3">
      <c r="A65" s="13" t="s">
        <v>227</v>
      </c>
      <c r="B65" s="13" t="s">
        <v>230</v>
      </c>
      <c r="C65" s="13" t="s">
        <v>150</v>
      </c>
      <c r="D65" s="11">
        <v>19</v>
      </c>
      <c r="E65" s="12"/>
      <c r="F65" s="12"/>
      <c r="G65" s="12"/>
      <c r="H65" s="12"/>
      <c r="I65" s="12"/>
      <c r="J65" s="12"/>
      <c r="K65" s="12"/>
      <c r="L65" s="12"/>
      <c r="M65" s="13"/>
      <c r="N65" s="1" t="s">
        <v>231</v>
      </c>
      <c r="O65" s="1" t="s">
        <v>50</v>
      </c>
      <c r="P65" s="1" t="s">
        <v>50</v>
      </c>
      <c r="Q65" s="1" t="s">
        <v>190</v>
      </c>
      <c r="R65" s="1" t="s">
        <v>58</v>
      </c>
      <c r="S65" s="1" t="s">
        <v>59</v>
      </c>
      <c r="T65" s="1" t="s">
        <v>59</v>
      </c>
      <c r="AR65" s="1" t="s">
        <v>50</v>
      </c>
      <c r="AS65" s="1" t="s">
        <v>50</v>
      </c>
      <c r="AU65" s="1" t="s">
        <v>232</v>
      </c>
      <c r="AV65">
        <v>248</v>
      </c>
    </row>
    <row r="66" spans="1:48" ht="30" customHeight="1" x14ac:dyDescent="0.3">
      <c r="A66" s="13" t="s">
        <v>227</v>
      </c>
      <c r="B66" s="13" t="s">
        <v>233</v>
      </c>
      <c r="C66" s="13" t="s">
        <v>150</v>
      </c>
      <c r="D66" s="11">
        <v>9</v>
      </c>
      <c r="E66" s="12"/>
      <c r="F66" s="12"/>
      <c r="G66" s="12"/>
      <c r="H66" s="12"/>
      <c r="I66" s="12"/>
      <c r="J66" s="12"/>
      <c r="K66" s="12"/>
      <c r="L66" s="12"/>
      <c r="M66" s="13"/>
      <c r="N66" s="1" t="s">
        <v>234</v>
      </c>
      <c r="O66" s="1" t="s">
        <v>50</v>
      </c>
      <c r="P66" s="1" t="s">
        <v>50</v>
      </c>
      <c r="Q66" s="1" t="s">
        <v>190</v>
      </c>
      <c r="R66" s="1" t="s">
        <v>58</v>
      </c>
      <c r="S66" s="1" t="s">
        <v>59</v>
      </c>
      <c r="T66" s="1" t="s">
        <v>59</v>
      </c>
      <c r="AR66" s="1" t="s">
        <v>50</v>
      </c>
      <c r="AS66" s="1" t="s">
        <v>50</v>
      </c>
      <c r="AU66" s="1" t="s">
        <v>235</v>
      </c>
      <c r="AV66">
        <v>249</v>
      </c>
    </row>
    <row r="67" spans="1:48" ht="30" customHeight="1" x14ac:dyDescent="0.3">
      <c r="A67" s="13" t="s">
        <v>211</v>
      </c>
      <c r="B67" s="13" t="s">
        <v>236</v>
      </c>
      <c r="C67" s="13" t="s">
        <v>69</v>
      </c>
      <c r="D67" s="11">
        <v>3</v>
      </c>
      <c r="E67" s="12"/>
      <c r="F67" s="12"/>
      <c r="G67" s="12"/>
      <c r="H67" s="12"/>
      <c r="I67" s="12"/>
      <c r="J67" s="12"/>
      <c r="K67" s="12"/>
      <c r="L67" s="12"/>
      <c r="M67" s="13"/>
      <c r="N67" s="1" t="s">
        <v>237</v>
      </c>
      <c r="O67" s="1" t="s">
        <v>50</v>
      </c>
      <c r="P67" s="1" t="s">
        <v>50</v>
      </c>
      <c r="Q67" s="1" t="s">
        <v>190</v>
      </c>
      <c r="R67" s="1" t="s">
        <v>59</v>
      </c>
      <c r="S67" s="1" t="s">
        <v>59</v>
      </c>
      <c r="T67" s="1" t="s">
        <v>58</v>
      </c>
      <c r="AR67" s="1" t="s">
        <v>50</v>
      </c>
      <c r="AS67" s="1" t="s">
        <v>50</v>
      </c>
      <c r="AU67" s="1" t="s">
        <v>238</v>
      </c>
      <c r="AV67">
        <v>250</v>
      </c>
    </row>
    <row r="68" spans="1:48" ht="30" customHeight="1" x14ac:dyDescent="0.3">
      <c r="A68" s="13" t="s">
        <v>211</v>
      </c>
      <c r="B68" s="13" t="s">
        <v>239</v>
      </c>
      <c r="C68" s="13" t="s">
        <v>69</v>
      </c>
      <c r="D68" s="11">
        <v>20</v>
      </c>
      <c r="E68" s="12"/>
      <c r="F68" s="12"/>
      <c r="G68" s="12"/>
      <c r="H68" s="12"/>
      <c r="I68" s="12"/>
      <c r="J68" s="12"/>
      <c r="K68" s="12"/>
      <c r="L68" s="12"/>
      <c r="M68" s="13"/>
      <c r="N68" s="1" t="s">
        <v>240</v>
      </c>
      <c r="O68" s="1" t="s">
        <v>50</v>
      </c>
      <c r="P68" s="1" t="s">
        <v>50</v>
      </c>
      <c r="Q68" s="1" t="s">
        <v>190</v>
      </c>
      <c r="R68" s="1" t="s">
        <v>59</v>
      </c>
      <c r="S68" s="1" t="s">
        <v>59</v>
      </c>
      <c r="T68" s="1" t="s">
        <v>58</v>
      </c>
      <c r="AR68" s="1" t="s">
        <v>50</v>
      </c>
      <c r="AS68" s="1" t="s">
        <v>50</v>
      </c>
      <c r="AU68" s="1" t="s">
        <v>241</v>
      </c>
      <c r="AV68">
        <v>251</v>
      </c>
    </row>
    <row r="69" spans="1:48" ht="30" customHeight="1" x14ac:dyDescent="0.3">
      <c r="A69" s="13" t="s">
        <v>211</v>
      </c>
      <c r="B69" s="13" t="s">
        <v>242</v>
      </c>
      <c r="C69" s="13" t="s">
        <v>69</v>
      </c>
      <c r="D69" s="11">
        <v>5</v>
      </c>
      <c r="E69" s="12"/>
      <c r="F69" s="12"/>
      <c r="G69" s="12"/>
      <c r="H69" s="12"/>
      <c r="I69" s="12"/>
      <c r="J69" s="12"/>
      <c r="K69" s="12"/>
      <c r="L69" s="12"/>
      <c r="M69" s="13"/>
      <c r="N69" s="1" t="s">
        <v>243</v>
      </c>
      <c r="O69" s="1" t="s">
        <v>50</v>
      </c>
      <c r="P69" s="1" t="s">
        <v>50</v>
      </c>
      <c r="Q69" s="1" t="s">
        <v>190</v>
      </c>
      <c r="R69" s="1" t="s">
        <v>59</v>
      </c>
      <c r="S69" s="1" t="s">
        <v>59</v>
      </c>
      <c r="T69" s="1" t="s">
        <v>58</v>
      </c>
      <c r="AR69" s="1" t="s">
        <v>50</v>
      </c>
      <c r="AS69" s="1" t="s">
        <v>50</v>
      </c>
      <c r="AU69" s="1" t="s">
        <v>244</v>
      </c>
      <c r="AV69">
        <v>252</v>
      </c>
    </row>
    <row r="70" spans="1:48" ht="30" customHeight="1" x14ac:dyDescent="0.3">
      <c r="A70" s="13" t="s">
        <v>211</v>
      </c>
      <c r="B70" s="13" t="s">
        <v>245</v>
      </c>
      <c r="C70" s="13" t="s">
        <v>69</v>
      </c>
      <c r="D70" s="11">
        <v>7</v>
      </c>
      <c r="E70" s="12"/>
      <c r="F70" s="12"/>
      <c r="G70" s="12"/>
      <c r="H70" s="12"/>
      <c r="I70" s="12"/>
      <c r="J70" s="12"/>
      <c r="K70" s="12"/>
      <c r="L70" s="12"/>
      <c r="M70" s="13"/>
      <c r="N70" s="1" t="s">
        <v>246</v>
      </c>
      <c r="O70" s="1" t="s">
        <v>50</v>
      </c>
      <c r="P70" s="1" t="s">
        <v>50</v>
      </c>
      <c r="Q70" s="1" t="s">
        <v>190</v>
      </c>
      <c r="R70" s="1" t="s">
        <v>59</v>
      </c>
      <c r="S70" s="1" t="s">
        <v>59</v>
      </c>
      <c r="T70" s="1" t="s">
        <v>58</v>
      </c>
      <c r="AR70" s="1" t="s">
        <v>50</v>
      </c>
      <c r="AS70" s="1" t="s">
        <v>50</v>
      </c>
      <c r="AU70" s="1" t="s">
        <v>247</v>
      </c>
      <c r="AV70">
        <v>253</v>
      </c>
    </row>
    <row r="71" spans="1:48" ht="30" customHeight="1" x14ac:dyDescent="0.3">
      <c r="A71" s="13" t="s">
        <v>211</v>
      </c>
      <c r="B71" s="13" t="s">
        <v>248</v>
      </c>
      <c r="C71" s="13" t="s">
        <v>69</v>
      </c>
      <c r="D71" s="11">
        <v>8</v>
      </c>
      <c r="E71" s="12"/>
      <c r="F71" s="12"/>
      <c r="G71" s="12"/>
      <c r="H71" s="12"/>
      <c r="I71" s="12"/>
      <c r="J71" s="12"/>
      <c r="K71" s="12"/>
      <c r="L71" s="12"/>
      <c r="M71" s="13"/>
      <c r="N71" s="1" t="s">
        <v>249</v>
      </c>
      <c r="O71" s="1" t="s">
        <v>50</v>
      </c>
      <c r="P71" s="1" t="s">
        <v>50</v>
      </c>
      <c r="Q71" s="1" t="s">
        <v>190</v>
      </c>
      <c r="R71" s="1" t="s">
        <v>59</v>
      </c>
      <c r="S71" s="1" t="s">
        <v>59</v>
      </c>
      <c r="T71" s="1" t="s">
        <v>58</v>
      </c>
      <c r="AR71" s="1" t="s">
        <v>50</v>
      </c>
      <c r="AS71" s="1" t="s">
        <v>50</v>
      </c>
      <c r="AU71" s="1" t="s">
        <v>250</v>
      </c>
      <c r="AV71">
        <v>254</v>
      </c>
    </row>
    <row r="72" spans="1:48" ht="30" customHeight="1" x14ac:dyDescent="0.3">
      <c r="A72" s="13" t="s">
        <v>211</v>
      </c>
      <c r="B72" s="13" t="s">
        <v>251</v>
      </c>
      <c r="C72" s="13" t="s">
        <v>69</v>
      </c>
      <c r="D72" s="11">
        <v>4</v>
      </c>
      <c r="E72" s="12"/>
      <c r="F72" s="12"/>
      <c r="G72" s="12"/>
      <c r="H72" s="12"/>
      <c r="I72" s="12"/>
      <c r="J72" s="12"/>
      <c r="K72" s="12"/>
      <c r="L72" s="12"/>
      <c r="M72" s="13"/>
      <c r="N72" s="1" t="s">
        <v>252</v>
      </c>
      <c r="O72" s="1" t="s">
        <v>50</v>
      </c>
      <c r="P72" s="1" t="s">
        <v>50</v>
      </c>
      <c r="Q72" s="1" t="s">
        <v>190</v>
      </c>
      <c r="R72" s="1" t="s">
        <v>59</v>
      </c>
      <c r="S72" s="1" t="s">
        <v>59</v>
      </c>
      <c r="T72" s="1" t="s">
        <v>58</v>
      </c>
      <c r="AR72" s="1" t="s">
        <v>50</v>
      </c>
      <c r="AS72" s="1" t="s">
        <v>50</v>
      </c>
      <c r="AU72" s="1" t="s">
        <v>253</v>
      </c>
      <c r="AV72">
        <v>255</v>
      </c>
    </row>
    <row r="73" spans="1:48" ht="30" customHeight="1" x14ac:dyDescent="0.3">
      <c r="A73" s="13" t="s">
        <v>211</v>
      </c>
      <c r="B73" s="13" t="s">
        <v>254</v>
      </c>
      <c r="C73" s="13" t="s">
        <v>69</v>
      </c>
      <c r="D73" s="11">
        <v>1</v>
      </c>
      <c r="E73" s="12"/>
      <c r="F73" s="12"/>
      <c r="G73" s="12"/>
      <c r="H73" s="12"/>
      <c r="I73" s="12"/>
      <c r="J73" s="12"/>
      <c r="K73" s="12"/>
      <c r="L73" s="12"/>
      <c r="M73" s="13"/>
      <c r="N73" s="1" t="s">
        <v>255</v>
      </c>
      <c r="O73" s="1" t="s">
        <v>50</v>
      </c>
      <c r="P73" s="1" t="s">
        <v>50</v>
      </c>
      <c r="Q73" s="1" t="s">
        <v>190</v>
      </c>
      <c r="R73" s="1" t="s">
        <v>59</v>
      </c>
      <c r="S73" s="1" t="s">
        <v>59</v>
      </c>
      <c r="T73" s="1" t="s">
        <v>58</v>
      </c>
      <c r="AR73" s="1" t="s">
        <v>50</v>
      </c>
      <c r="AS73" s="1" t="s">
        <v>50</v>
      </c>
      <c r="AU73" s="1" t="s">
        <v>256</v>
      </c>
      <c r="AV73">
        <v>355</v>
      </c>
    </row>
    <row r="74" spans="1:48" ht="30" customHeight="1" x14ac:dyDescent="0.3">
      <c r="A74" s="13" t="s">
        <v>211</v>
      </c>
      <c r="B74" s="13" t="s">
        <v>257</v>
      </c>
      <c r="C74" s="13" t="s">
        <v>69</v>
      </c>
      <c r="D74" s="11">
        <v>5</v>
      </c>
      <c r="E74" s="12"/>
      <c r="F74" s="12"/>
      <c r="G74" s="12"/>
      <c r="H74" s="12"/>
      <c r="I74" s="12"/>
      <c r="J74" s="12"/>
      <c r="K74" s="12"/>
      <c r="L74" s="12"/>
      <c r="M74" s="13"/>
      <c r="N74" s="1" t="s">
        <v>258</v>
      </c>
      <c r="O74" s="1" t="s">
        <v>50</v>
      </c>
      <c r="P74" s="1" t="s">
        <v>50</v>
      </c>
      <c r="Q74" s="1" t="s">
        <v>190</v>
      </c>
      <c r="R74" s="1" t="s">
        <v>59</v>
      </c>
      <c r="S74" s="1" t="s">
        <v>59</v>
      </c>
      <c r="T74" s="1" t="s">
        <v>58</v>
      </c>
      <c r="AR74" s="1" t="s">
        <v>50</v>
      </c>
      <c r="AS74" s="1" t="s">
        <v>50</v>
      </c>
      <c r="AU74" s="1" t="s">
        <v>259</v>
      </c>
      <c r="AV74">
        <v>256</v>
      </c>
    </row>
    <row r="75" spans="1:48" ht="30" customHeight="1" x14ac:dyDescent="0.3">
      <c r="A75" s="13" t="s">
        <v>211</v>
      </c>
      <c r="B75" s="13" t="s">
        <v>260</v>
      </c>
      <c r="C75" s="13" t="s">
        <v>69</v>
      </c>
      <c r="D75" s="11">
        <v>1</v>
      </c>
      <c r="E75" s="12"/>
      <c r="F75" s="12"/>
      <c r="G75" s="12"/>
      <c r="H75" s="12"/>
      <c r="I75" s="12"/>
      <c r="J75" s="12"/>
      <c r="K75" s="12"/>
      <c r="L75" s="12"/>
      <c r="M75" s="13"/>
      <c r="N75" s="1" t="s">
        <v>261</v>
      </c>
      <c r="O75" s="1" t="s">
        <v>50</v>
      </c>
      <c r="P75" s="1" t="s">
        <v>50</v>
      </c>
      <c r="Q75" s="1" t="s">
        <v>190</v>
      </c>
      <c r="R75" s="1" t="s">
        <v>59</v>
      </c>
      <c r="S75" s="1" t="s">
        <v>59</v>
      </c>
      <c r="T75" s="1" t="s">
        <v>58</v>
      </c>
      <c r="AR75" s="1" t="s">
        <v>50</v>
      </c>
      <c r="AS75" s="1" t="s">
        <v>50</v>
      </c>
      <c r="AU75" s="1" t="s">
        <v>262</v>
      </c>
      <c r="AV75">
        <v>257</v>
      </c>
    </row>
    <row r="76" spans="1:48" ht="30" customHeight="1" x14ac:dyDescent="0.3">
      <c r="A76" s="13" t="s">
        <v>211</v>
      </c>
      <c r="B76" s="13" t="s">
        <v>263</v>
      </c>
      <c r="C76" s="13" t="s">
        <v>69</v>
      </c>
      <c r="D76" s="11">
        <v>3</v>
      </c>
      <c r="E76" s="12"/>
      <c r="F76" s="12"/>
      <c r="G76" s="12"/>
      <c r="H76" s="12"/>
      <c r="I76" s="12"/>
      <c r="J76" s="12"/>
      <c r="K76" s="12"/>
      <c r="L76" s="12"/>
      <c r="M76" s="13"/>
      <c r="N76" s="1" t="s">
        <v>264</v>
      </c>
      <c r="O76" s="1" t="s">
        <v>50</v>
      </c>
      <c r="P76" s="1" t="s">
        <v>50</v>
      </c>
      <c r="Q76" s="1" t="s">
        <v>190</v>
      </c>
      <c r="R76" s="1" t="s">
        <v>59</v>
      </c>
      <c r="S76" s="1" t="s">
        <v>59</v>
      </c>
      <c r="T76" s="1" t="s">
        <v>58</v>
      </c>
      <c r="AR76" s="1" t="s">
        <v>50</v>
      </c>
      <c r="AS76" s="1" t="s">
        <v>50</v>
      </c>
      <c r="AU76" s="1" t="s">
        <v>265</v>
      </c>
      <c r="AV76">
        <v>258</v>
      </c>
    </row>
    <row r="77" spans="1:48" ht="30" customHeight="1" x14ac:dyDescent="0.3">
      <c r="A77" s="13" t="s">
        <v>211</v>
      </c>
      <c r="B77" s="13" t="s">
        <v>266</v>
      </c>
      <c r="C77" s="13" t="s">
        <v>69</v>
      </c>
      <c r="D77" s="11">
        <v>4</v>
      </c>
      <c r="E77" s="12"/>
      <c r="F77" s="12"/>
      <c r="G77" s="12"/>
      <c r="H77" s="12"/>
      <c r="I77" s="12"/>
      <c r="J77" s="12"/>
      <c r="K77" s="12"/>
      <c r="L77" s="12"/>
      <c r="M77" s="13"/>
      <c r="N77" s="1" t="s">
        <v>267</v>
      </c>
      <c r="O77" s="1" t="s">
        <v>50</v>
      </c>
      <c r="P77" s="1" t="s">
        <v>50</v>
      </c>
      <c r="Q77" s="1" t="s">
        <v>190</v>
      </c>
      <c r="R77" s="1" t="s">
        <v>59</v>
      </c>
      <c r="S77" s="1" t="s">
        <v>59</v>
      </c>
      <c r="T77" s="1" t="s">
        <v>58</v>
      </c>
      <c r="AR77" s="1" t="s">
        <v>50</v>
      </c>
      <c r="AS77" s="1" t="s">
        <v>50</v>
      </c>
      <c r="AU77" s="1" t="s">
        <v>268</v>
      </c>
      <c r="AV77">
        <v>259</v>
      </c>
    </row>
    <row r="78" spans="1:48" ht="30" customHeight="1" x14ac:dyDescent="0.3">
      <c r="A78" s="13" t="s">
        <v>211</v>
      </c>
      <c r="B78" s="13" t="s">
        <v>269</v>
      </c>
      <c r="C78" s="13" t="s">
        <v>69</v>
      </c>
      <c r="D78" s="11">
        <v>5</v>
      </c>
      <c r="E78" s="12"/>
      <c r="F78" s="12"/>
      <c r="G78" s="12"/>
      <c r="H78" s="12"/>
      <c r="I78" s="12"/>
      <c r="J78" s="12"/>
      <c r="K78" s="12"/>
      <c r="L78" s="12"/>
      <c r="M78" s="13"/>
      <c r="N78" s="1" t="s">
        <v>270</v>
      </c>
      <c r="O78" s="1" t="s">
        <v>50</v>
      </c>
      <c r="P78" s="1" t="s">
        <v>50</v>
      </c>
      <c r="Q78" s="1" t="s">
        <v>190</v>
      </c>
      <c r="R78" s="1" t="s">
        <v>59</v>
      </c>
      <c r="S78" s="1" t="s">
        <v>59</v>
      </c>
      <c r="T78" s="1" t="s">
        <v>58</v>
      </c>
      <c r="AR78" s="1" t="s">
        <v>50</v>
      </c>
      <c r="AS78" s="1" t="s">
        <v>50</v>
      </c>
      <c r="AU78" s="1" t="s">
        <v>271</v>
      </c>
      <c r="AV78">
        <v>260</v>
      </c>
    </row>
    <row r="79" spans="1:48" ht="30" customHeight="1" x14ac:dyDescent="0.3">
      <c r="A79" s="13" t="s">
        <v>211</v>
      </c>
      <c r="B79" s="13" t="s">
        <v>272</v>
      </c>
      <c r="C79" s="13" t="s">
        <v>69</v>
      </c>
      <c r="D79" s="11">
        <v>2</v>
      </c>
      <c r="E79" s="12"/>
      <c r="F79" s="12"/>
      <c r="G79" s="12"/>
      <c r="H79" s="12"/>
      <c r="I79" s="12"/>
      <c r="J79" s="12"/>
      <c r="K79" s="12"/>
      <c r="L79" s="12"/>
      <c r="M79" s="13"/>
      <c r="N79" s="1" t="s">
        <v>273</v>
      </c>
      <c r="O79" s="1" t="s">
        <v>50</v>
      </c>
      <c r="P79" s="1" t="s">
        <v>50</v>
      </c>
      <c r="Q79" s="1" t="s">
        <v>190</v>
      </c>
      <c r="R79" s="1" t="s">
        <v>59</v>
      </c>
      <c r="S79" s="1" t="s">
        <v>59</v>
      </c>
      <c r="T79" s="1" t="s">
        <v>58</v>
      </c>
      <c r="AR79" s="1" t="s">
        <v>50</v>
      </c>
      <c r="AS79" s="1" t="s">
        <v>50</v>
      </c>
      <c r="AU79" s="1" t="s">
        <v>274</v>
      </c>
      <c r="AV79">
        <v>356</v>
      </c>
    </row>
    <row r="80" spans="1:48" ht="30" customHeight="1" x14ac:dyDescent="0.3">
      <c r="A80" s="13" t="s">
        <v>211</v>
      </c>
      <c r="B80" s="13" t="s">
        <v>275</v>
      </c>
      <c r="C80" s="13" t="s">
        <v>69</v>
      </c>
      <c r="D80" s="11">
        <v>3</v>
      </c>
      <c r="E80" s="12"/>
      <c r="F80" s="12"/>
      <c r="G80" s="12"/>
      <c r="H80" s="12"/>
      <c r="I80" s="12"/>
      <c r="J80" s="12"/>
      <c r="K80" s="12"/>
      <c r="L80" s="12"/>
      <c r="M80" s="13"/>
      <c r="N80" s="1" t="s">
        <v>276</v>
      </c>
      <c r="O80" s="1" t="s">
        <v>50</v>
      </c>
      <c r="P80" s="1" t="s">
        <v>50</v>
      </c>
      <c r="Q80" s="1" t="s">
        <v>190</v>
      </c>
      <c r="R80" s="1" t="s">
        <v>59</v>
      </c>
      <c r="S80" s="1" t="s">
        <v>59</v>
      </c>
      <c r="T80" s="1" t="s">
        <v>58</v>
      </c>
      <c r="AR80" s="1" t="s">
        <v>50</v>
      </c>
      <c r="AS80" s="1" t="s">
        <v>50</v>
      </c>
      <c r="AU80" s="1" t="s">
        <v>277</v>
      </c>
      <c r="AV80">
        <v>261</v>
      </c>
    </row>
    <row r="81" spans="1:48" ht="30" customHeight="1" x14ac:dyDescent="0.3">
      <c r="A81" s="13" t="s">
        <v>211</v>
      </c>
      <c r="B81" s="13" t="s">
        <v>278</v>
      </c>
      <c r="C81" s="13" t="s">
        <v>69</v>
      </c>
      <c r="D81" s="11">
        <v>1</v>
      </c>
      <c r="E81" s="12"/>
      <c r="F81" s="12"/>
      <c r="G81" s="12"/>
      <c r="H81" s="12"/>
      <c r="I81" s="12"/>
      <c r="J81" s="12"/>
      <c r="K81" s="12"/>
      <c r="L81" s="12"/>
      <c r="M81" s="13"/>
      <c r="N81" s="1" t="s">
        <v>279</v>
      </c>
      <c r="O81" s="1" t="s">
        <v>50</v>
      </c>
      <c r="P81" s="1" t="s">
        <v>50</v>
      </c>
      <c r="Q81" s="1" t="s">
        <v>190</v>
      </c>
      <c r="R81" s="1" t="s">
        <v>59</v>
      </c>
      <c r="S81" s="1" t="s">
        <v>59</v>
      </c>
      <c r="T81" s="1" t="s">
        <v>58</v>
      </c>
      <c r="AR81" s="1" t="s">
        <v>50</v>
      </c>
      <c r="AS81" s="1" t="s">
        <v>50</v>
      </c>
      <c r="AU81" s="1" t="s">
        <v>280</v>
      </c>
      <c r="AV81">
        <v>262</v>
      </c>
    </row>
    <row r="82" spans="1:48" ht="30" customHeight="1" x14ac:dyDescent="0.3">
      <c r="A82" s="13" t="s">
        <v>211</v>
      </c>
      <c r="B82" s="13" t="s">
        <v>281</v>
      </c>
      <c r="C82" s="13" t="s">
        <v>69</v>
      </c>
      <c r="D82" s="11">
        <v>1</v>
      </c>
      <c r="E82" s="12"/>
      <c r="F82" s="12"/>
      <c r="G82" s="12"/>
      <c r="H82" s="12"/>
      <c r="I82" s="12"/>
      <c r="J82" s="12"/>
      <c r="K82" s="12"/>
      <c r="L82" s="12"/>
      <c r="M82" s="13"/>
      <c r="N82" s="1" t="s">
        <v>282</v>
      </c>
      <c r="O82" s="1" t="s">
        <v>50</v>
      </c>
      <c r="P82" s="1" t="s">
        <v>50</v>
      </c>
      <c r="Q82" s="1" t="s">
        <v>190</v>
      </c>
      <c r="R82" s="1" t="s">
        <v>59</v>
      </c>
      <c r="S82" s="1" t="s">
        <v>59</v>
      </c>
      <c r="T82" s="1" t="s">
        <v>58</v>
      </c>
      <c r="AR82" s="1" t="s">
        <v>50</v>
      </c>
      <c r="AS82" s="1" t="s">
        <v>50</v>
      </c>
      <c r="AU82" s="1" t="s">
        <v>283</v>
      </c>
      <c r="AV82">
        <v>263</v>
      </c>
    </row>
    <row r="83" spans="1:48" ht="30" customHeight="1" x14ac:dyDescent="0.3">
      <c r="A83" s="13" t="s">
        <v>211</v>
      </c>
      <c r="B83" s="13" t="s">
        <v>284</v>
      </c>
      <c r="C83" s="13" t="s">
        <v>69</v>
      </c>
      <c r="D83" s="11">
        <v>1</v>
      </c>
      <c r="E83" s="12"/>
      <c r="F83" s="12"/>
      <c r="G83" s="12"/>
      <c r="H83" s="12"/>
      <c r="I83" s="12"/>
      <c r="J83" s="12"/>
      <c r="K83" s="12"/>
      <c r="L83" s="12"/>
      <c r="M83" s="13"/>
      <c r="N83" s="1" t="s">
        <v>285</v>
      </c>
      <c r="O83" s="1" t="s">
        <v>50</v>
      </c>
      <c r="P83" s="1" t="s">
        <v>50</v>
      </c>
      <c r="Q83" s="1" t="s">
        <v>190</v>
      </c>
      <c r="R83" s="1" t="s">
        <v>59</v>
      </c>
      <c r="S83" s="1" t="s">
        <v>59</v>
      </c>
      <c r="T83" s="1" t="s">
        <v>58</v>
      </c>
      <c r="AR83" s="1" t="s">
        <v>50</v>
      </c>
      <c r="AS83" s="1" t="s">
        <v>50</v>
      </c>
      <c r="AU83" s="1" t="s">
        <v>286</v>
      </c>
      <c r="AV83">
        <v>264</v>
      </c>
    </row>
    <row r="84" spans="1:48" ht="30" customHeight="1" x14ac:dyDescent="0.3">
      <c r="A84" s="13" t="s">
        <v>211</v>
      </c>
      <c r="B84" s="13" t="s">
        <v>287</v>
      </c>
      <c r="C84" s="13" t="s">
        <v>69</v>
      </c>
      <c r="D84" s="11">
        <v>2</v>
      </c>
      <c r="E84" s="12"/>
      <c r="F84" s="12"/>
      <c r="G84" s="12"/>
      <c r="H84" s="12"/>
      <c r="I84" s="12"/>
      <c r="J84" s="12"/>
      <c r="K84" s="12"/>
      <c r="L84" s="12"/>
      <c r="M84" s="13"/>
      <c r="N84" s="1" t="s">
        <v>288</v>
      </c>
      <c r="O84" s="1" t="s">
        <v>50</v>
      </c>
      <c r="P84" s="1" t="s">
        <v>50</v>
      </c>
      <c r="Q84" s="1" t="s">
        <v>190</v>
      </c>
      <c r="R84" s="1" t="s">
        <v>59</v>
      </c>
      <c r="S84" s="1" t="s">
        <v>59</v>
      </c>
      <c r="T84" s="1" t="s">
        <v>58</v>
      </c>
      <c r="AR84" s="1" t="s">
        <v>50</v>
      </c>
      <c r="AS84" s="1" t="s">
        <v>50</v>
      </c>
      <c r="AU84" s="1" t="s">
        <v>289</v>
      </c>
      <c r="AV84">
        <v>265</v>
      </c>
    </row>
    <row r="85" spans="1:48" ht="30" customHeight="1" x14ac:dyDescent="0.3">
      <c r="A85" s="13" t="s">
        <v>290</v>
      </c>
      <c r="B85" s="13" t="s">
        <v>157</v>
      </c>
      <c r="C85" s="13" t="s">
        <v>291</v>
      </c>
      <c r="D85" s="11">
        <v>7</v>
      </c>
      <c r="E85" s="12"/>
      <c r="F85" s="12"/>
      <c r="G85" s="12"/>
      <c r="H85" s="12"/>
      <c r="I85" s="12"/>
      <c r="J85" s="12"/>
      <c r="K85" s="12"/>
      <c r="L85" s="12"/>
      <c r="M85" s="13"/>
      <c r="N85" s="1" t="s">
        <v>292</v>
      </c>
      <c r="O85" s="1" t="s">
        <v>50</v>
      </c>
      <c r="P85" s="1" t="s">
        <v>50</v>
      </c>
      <c r="Q85" s="1" t="s">
        <v>190</v>
      </c>
      <c r="R85" s="1" t="s">
        <v>59</v>
      </c>
      <c r="S85" s="1" t="s">
        <v>59</v>
      </c>
      <c r="T85" s="1" t="s">
        <v>58</v>
      </c>
      <c r="AR85" s="1" t="s">
        <v>50</v>
      </c>
      <c r="AS85" s="1" t="s">
        <v>50</v>
      </c>
      <c r="AU85" s="1" t="s">
        <v>293</v>
      </c>
      <c r="AV85">
        <v>273</v>
      </c>
    </row>
    <row r="86" spans="1:48" ht="30" customHeight="1" x14ac:dyDescent="0.3">
      <c r="A86" s="13" t="s">
        <v>294</v>
      </c>
      <c r="B86" s="13" t="s">
        <v>295</v>
      </c>
      <c r="C86" s="13" t="s">
        <v>69</v>
      </c>
      <c r="D86" s="11">
        <v>5</v>
      </c>
      <c r="E86" s="12"/>
      <c r="F86" s="12"/>
      <c r="G86" s="12"/>
      <c r="H86" s="12"/>
      <c r="I86" s="12"/>
      <c r="J86" s="12"/>
      <c r="K86" s="12"/>
      <c r="L86" s="12"/>
      <c r="M86" s="13"/>
      <c r="N86" s="1" t="s">
        <v>296</v>
      </c>
      <c r="O86" s="1" t="s">
        <v>50</v>
      </c>
      <c r="P86" s="1" t="s">
        <v>50</v>
      </c>
      <c r="Q86" s="1" t="s">
        <v>190</v>
      </c>
      <c r="R86" s="1" t="s">
        <v>59</v>
      </c>
      <c r="S86" s="1" t="s">
        <v>59</v>
      </c>
      <c r="T86" s="1" t="s">
        <v>58</v>
      </c>
      <c r="AR86" s="1" t="s">
        <v>50</v>
      </c>
      <c r="AS86" s="1" t="s">
        <v>50</v>
      </c>
      <c r="AU86" s="1" t="s">
        <v>297</v>
      </c>
      <c r="AV86">
        <v>266</v>
      </c>
    </row>
    <row r="87" spans="1:48" ht="30" customHeight="1" x14ac:dyDescent="0.3">
      <c r="A87" s="13" t="s">
        <v>294</v>
      </c>
      <c r="B87" s="13" t="s">
        <v>298</v>
      </c>
      <c r="C87" s="13" t="s">
        <v>69</v>
      </c>
      <c r="D87" s="11">
        <v>4</v>
      </c>
      <c r="E87" s="12"/>
      <c r="F87" s="12"/>
      <c r="G87" s="12"/>
      <c r="H87" s="12"/>
      <c r="I87" s="12"/>
      <c r="J87" s="12"/>
      <c r="K87" s="12"/>
      <c r="L87" s="12"/>
      <c r="M87" s="13"/>
      <c r="N87" s="1" t="s">
        <v>299</v>
      </c>
      <c r="O87" s="1" t="s">
        <v>50</v>
      </c>
      <c r="P87" s="1" t="s">
        <v>50</v>
      </c>
      <c r="Q87" s="1" t="s">
        <v>190</v>
      </c>
      <c r="R87" s="1" t="s">
        <v>59</v>
      </c>
      <c r="S87" s="1" t="s">
        <v>59</v>
      </c>
      <c r="T87" s="1" t="s">
        <v>58</v>
      </c>
      <c r="AR87" s="1" t="s">
        <v>50</v>
      </c>
      <c r="AS87" s="1" t="s">
        <v>50</v>
      </c>
      <c r="AU87" s="1" t="s">
        <v>300</v>
      </c>
      <c r="AV87">
        <v>267</v>
      </c>
    </row>
    <row r="88" spans="1:48" ht="30" customHeight="1" x14ac:dyDescent="0.3">
      <c r="A88" s="13" t="s">
        <v>294</v>
      </c>
      <c r="B88" s="13" t="s">
        <v>301</v>
      </c>
      <c r="C88" s="13" t="s">
        <v>69</v>
      </c>
      <c r="D88" s="11">
        <v>1</v>
      </c>
      <c r="E88" s="12"/>
      <c r="F88" s="12"/>
      <c r="G88" s="12"/>
      <c r="H88" s="12"/>
      <c r="I88" s="12"/>
      <c r="J88" s="12"/>
      <c r="K88" s="12"/>
      <c r="L88" s="12"/>
      <c r="M88" s="13"/>
      <c r="N88" s="1" t="s">
        <v>302</v>
      </c>
      <c r="O88" s="1" t="s">
        <v>50</v>
      </c>
      <c r="P88" s="1" t="s">
        <v>50</v>
      </c>
      <c r="Q88" s="1" t="s">
        <v>190</v>
      </c>
      <c r="R88" s="1" t="s">
        <v>59</v>
      </c>
      <c r="S88" s="1" t="s">
        <v>59</v>
      </c>
      <c r="T88" s="1" t="s">
        <v>58</v>
      </c>
      <c r="AR88" s="1" t="s">
        <v>50</v>
      </c>
      <c r="AS88" s="1" t="s">
        <v>50</v>
      </c>
      <c r="AU88" s="1" t="s">
        <v>303</v>
      </c>
      <c r="AV88">
        <v>268</v>
      </c>
    </row>
    <row r="89" spans="1:48" ht="30" customHeight="1" x14ac:dyDescent="0.3">
      <c r="A89" s="13" t="s">
        <v>304</v>
      </c>
      <c r="B89" s="13" t="s">
        <v>305</v>
      </c>
      <c r="C89" s="13" t="s">
        <v>150</v>
      </c>
      <c r="D89" s="11">
        <v>16</v>
      </c>
      <c r="E89" s="12"/>
      <c r="F89" s="12"/>
      <c r="G89" s="12"/>
      <c r="H89" s="12"/>
      <c r="I89" s="12"/>
      <c r="J89" s="12"/>
      <c r="K89" s="12"/>
      <c r="L89" s="12"/>
      <c r="M89" s="13"/>
      <c r="N89" s="1" t="s">
        <v>306</v>
      </c>
      <c r="O89" s="1" t="s">
        <v>50</v>
      </c>
      <c r="P89" s="1" t="s">
        <v>50</v>
      </c>
      <c r="Q89" s="1" t="s">
        <v>190</v>
      </c>
      <c r="R89" s="1" t="s">
        <v>58</v>
      </c>
      <c r="S89" s="1" t="s">
        <v>59</v>
      </c>
      <c r="T89" s="1" t="s">
        <v>59</v>
      </c>
      <c r="AR89" s="1" t="s">
        <v>50</v>
      </c>
      <c r="AS89" s="1" t="s">
        <v>50</v>
      </c>
      <c r="AU89" s="1" t="s">
        <v>307</v>
      </c>
      <c r="AV89">
        <v>269</v>
      </c>
    </row>
    <row r="90" spans="1:48" ht="30" customHeight="1" x14ac:dyDescent="0.3">
      <c r="A90" s="13" t="s">
        <v>304</v>
      </c>
      <c r="B90" s="13" t="s">
        <v>308</v>
      </c>
      <c r="C90" s="13" t="s">
        <v>150</v>
      </c>
      <c r="D90" s="11">
        <v>3</v>
      </c>
      <c r="E90" s="12"/>
      <c r="F90" s="12"/>
      <c r="G90" s="12"/>
      <c r="H90" s="12"/>
      <c r="I90" s="12"/>
      <c r="J90" s="12"/>
      <c r="K90" s="12"/>
      <c r="L90" s="12"/>
      <c r="M90" s="13"/>
      <c r="N90" s="1" t="s">
        <v>309</v>
      </c>
      <c r="O90" s="1" t="s">
        <v>50</v>
      </c>
      <c r="P90" s="1" t="s">
        <v>50</v>
      </c>
      <c r="Q90" s="1" t="s">
        <v>190</v>
      </c>
      <c r="R90" s="1" t="s">
        <v>58</v>
      </c>
      <c r="S90" s="1" t="s">
        <v>59</v>
      </c>
      <c r="T90" s="1" t="s">
        <v>59</v>
      </c>
      <c r="AR90" s="1" t="s">
        <v>50</v>
      </c>
      <c r="AS90" s="1" t="s">
        <v>50</v>
      </c>
      <c r="AU90" s="1" t="s">
        <v>310</v>
      </c>
      <c r="AV90">
        <v>270</v>
      </c>
    </row>
    <row r="91" spans="1:48" ht="30" customHeight="1" x14ac:dyDescent="0.3">
      <c r="A91" s="13" t="s">
        <v>304</v>
      </c>
      <c r="B91" s="13" t="s">
        <v>311</v>
      </c>
      <c r="C91" s="13" t="s">
        <v>150</v>
      </c>
      <c r="D91" s="11">
        <v>5</v>
      </c>
      <c r="E91" s="12"/>
      <c r="F91" s="12"/>
      <c r="G91" s="12"/>
      <c r="H91" s="12"/>
      <c r="I91" s="12"/>
      <c r="J91" s="12"/>
      <c r="K91" s="12"/>
      <c r="L91" s="12"/>
      <c r="M91" s="13"/>
      <c r="N91" s="1" t="s">
        <v>312</v>
      </c>
      <c r="O91" s="1" t="s">
        <v>50</v>
      </c>
      <c r="P91" s="1" t="s">
        <v>50</v>
      </c>
      <c r="Q91" s="1" t="s">
        <v>190</v>
      </c>
      <c r="R91" s="1" t="s">
        <v>58</v>
      </c>
      <c r="S91" s="1" t="s">
        <v>59</v>
      </c>
      <c r="T91" s="1" t="s">
        <v>59</v>
      </c>
      <c r="AR91" s="1" t="s">
        <v>50</v>
      </c>
      <c r="AS91" s="1" t="s">
        <v>50</v>
      </c>
      <c r="AU91" s="1" t="s">
        <v>313</v>
      </c>
      <c r="AV91">
        <v>271</v>
      </c>
    </row>
    <row r="92" spans="1:48" ht="30" customHeight="1" x14ac:dyDescent="0.3">
      <c r="A92" s="13" t="s">
        <v>183</v>
      </c>
      <c r="B92" s="13" t="s">
        <v>184</v>
      </c>
      <c r="C92" s="13" t="s">
        <v>185</v>
      </c>
      <c r="D92" s="11">
        <v>7.0000000000000007E-2</v>
      </c>
      <c r="E92" s="12"/>
      <c r="F92" s="12"/>
      <c r="G92" s="12"/>
      <c r="H92" s="12"/>
      <c r="I92" s="12"/>
      <c r="J92" s="12"/>
      <c r="K92" s="12"/>
      <c r="L92" s="12"/>
      <c r="M92" s="13"/>
      <c r="N92" s="1" t="s">
        <v>186</v>
      </c>
      <c r="O92" s="1" t="s">
        <v>50</v>
      </c>
      <c r="P92" s="1" t="s">
        <v>50</v>
      </c>
      <c r="Q92" s="1" t="s">
        <v>190</v>
      </c>
      <c r="R92" s="1" t="s">
        <v>58</v>
      </c>
      <c r="S92" s="1" t="s">
        <v>59</v>
      </c>
      <c r="T92" s="1" t="s">
        <v>59</v>
      </c>
      <c r="AR92" s="1" t="s">
        <v>50</v>
      </c>
      <c r="AS92" s="1" t="s">
        <v>50</v>
      </c>
      <c r="AU92" s="1" t="s">
        <v>314</v>
      </c>
      <c r="AV92">
        <v>272</v>
      </c>
    </row>
    <row r="93" spans="1:48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190</v>
      </c>
    </row>
    <row r="94" spans="1:48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190</v>
      </c>
    </row>
    <row r="95" spans="1:48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190</v>
      </c>
    </row>
    <row r="96" spans="1:48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190</v>
      </c>
    </row>
    <row r="97" spans="1:48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190</v>
      </c>
    </row>
    <row r="98" spans="1:48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190</v>
      </c>
    </row>
    <row r="99" spans="1:48" ht="30" customHeight="1" x14ac:dyDescent="0.3">
      <c r="A99" s="13" t="s">
        <v>188</v>
      </c>
      <c r="B99" s="11"/>
      <c r="C99" s="11"/>
      <c r="D99" s="11"/>
      <c r="E99" s="12"/>
      <c r="F99" s="12">
        <f>SUMIF(Q53:Q98,"010102",F53:F98)</f>
        <v>0</v>
      </c>
      <c r="G99" s="12"/>
      <c r="H99" s="12">
        <f>SUMIF(Q53:Q98,"010102",H53:H98)</f>
        <v>0</v>
      </c>
      <c r="I99" s="12"/>
      <c r="J99" s="12">
        <f>SUMIF(Q53:Q98,"010102",J53:J98)</f>
        <v>0</v>
      </c>
      <c r="K99" s="12"/>
      <c r="L99" s="12">
        <f>SUMIF(Q53:Q98,"010102",L53:L98)</f>
        <v>0</v>
      </c>
      <c r="M99" s="11"/>
      <c r="N99" t="s">
        <v>189</v>
      </c>
    </row>
    <row r="100" spans="1:48" ht="30" customHeight="1" x14ac:dyDescent="0.3">
      <c r="A100" s="13" t="s">
        <v>851</v>
      </c>
      <c r="B100" s="13" t="s">
        <v>50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315</v>
      </c>
    </row>
    <row r="101" spans="1:48" ht="30" customHeight="1" x14ac:dyDescent="0.3">
      <c r="A101" s="13" t="s">
        <v>316</v>
      </c>
      <c r="B101" s="13" t="s">
        <v>317</v>
      </c>
      <c r="C101" s="13" t="s">
        <v>318</v>
      </c>
      <c r="D101" s="11">
        <v>47</v>
      </c>
      <c r="E101" s="12"/>
      <c r="F101" s="12"/>
      <c r="G101" s="12"/>
      <c r="H101" s="12"/>
      <c r="I101" s="12"/>
      <c r="J101" s="12"/>
      <c r="K101" s="12"/>
      <c r="L101" s="12"/>
      <c r="M101" s="13"/>
      <c r="N101" s="1" t="s">
        <v>319</v>
      </c>
      <c r="O101" s="1" t="s">
        <v>50</v>
      </c>
      <c r="P101" s="1" t="s">
        <v>50</v>
      </c>
      <c r="Q101" s="1" t="s">
        <v>315</v>
      </c>
      <c r="R101" s="1" t="s">
        <v>58</v>
      </c>
      <c r="S101" s="1" t="s">
        <v>59</v>
      </c>
      <c r="T101" s="1" t="s">
        <v>59</v>
      </c>
      <c r="AR101" s="1" t="s">
        <v>50</v>
      </c>
      <c r="AS101" s="1" t="s">
        <v>50</v>
      </c>
      <c r="AU101" s="1" t="s">
        <v>320</v>
      </c>
      <c r="AV101">
        <v>357</v>
      </c>
    </row>
    <row r="102" spans="1:48" ht="30" customHeight="1" x14ac:dyDescent="0.3">
      <c r="A102" s="13" t="s">
        <v>321</v>
      </c>
      <c r="B102" s="13" t="s">
        <v>317</v>
      </c>
      <c r="C102" s="13" t="s">
        <v>318</v>
      </c>
      <c r="D102" s="11">
        <v>47</v>
      </c>
      <c r="E102" s="12"/>
      <c r="F102" s="12"/>
      <c r="G102" s="12"/>
      <c r="H102" s="12"/>
      <c r="I102" s="12"/>
      <c r="J102" s="12"/>
      <c r="K102" s="12"/>
      <c r="L102" s="12"/>
      <c r="M102" s="13"/>
      <c r="N102" s="1" t="s">
        <v>322</v>
      </c>
      <c r="O102" s="1" t="s">
        <v>50</v>
      </c>
      <c r="P102" s="1" t="s">
        <v>50</v>
      </c>
      <c r="Q102" s="1" t="s">
        <v>315</v>
      </c>
      <c r="R102" s="1" t="s">
        <v>58</v>
      </c>
      <c r="S102" s="1" t="s">
        <v>59</v>
      </c>
      <c r="T102" s="1" t="s">
        <v>59</v>
      </c>
      <c r="AR102" s="1" t="s">
        <v>50</v>
      </c>
      <c r="AS102" s="1" t="s">
        <v>50</v>
      </c>
      <c r="AU102" s="1" t="s">
        <v>323</v>
      </c>
      <c r="AV102">
        <v>358</v>
      </c>
    </row>
    <row r="103" spans="1:48" ht="30" customHeight="1" x14ac:dyDescent="0.3">
      <c r="A103" s="13" t="s">
        <v>324</v>
      </c>
      <c r="B103" s="13" t="s">
        <v>325</v>
      </c>
      <c r="C103" s="13" t="s">
        <v>56</v>
      </c>
      <c r="D103" s="11">
        <v>21</v>
      </c>
      <c r="E103" s="12"/>
      <c r="F103" s="12"/>
      <c r="G103" s="12"/>
      <c r="H103" s="12"/>
      <c r="I103" s="12"/>
      <c r="J103" s="12"/>
      <c r="K103" s="12"/>
      <c r="L103" s="12"/>
      <c r="M103" s="13"/>
      <c r="N103" s="1" t="s">
        <v>326</v>
      </c>
      <c r="O103" s="1" t="s">
        <v>50</v>
      </c>
      <c r="P103" s="1" t="s">
        <v>50</v>
      </c>
      <c r="Q103" s="1" t="s">
        <v>315</v>
      </c>
      <c r="R103" s="1" t="s">
        <v>58</v>
      </c>
      <c r="S103" s="1" t="s">
        <v>59</v>
      </c>
      <c r="T103" s="1" t="s">
        <v>59</v>
      </c>
      <c r="AR103" s="1" t="s">
        <v>50</v>
      </c>
      <c r="AS103" s="1" t="s">
        <v>50</v>
      </c>
      <c r="AU103" s="1" t="s">
        <v>327</v>
      </c>
      <c r="AV103">
        <v>274</v>
      </c>
    </row>
    <row r="104" spans="1:48" ht="30" customHeight="1" x14ac:dyDescent="0.3">
      <c r="A104" s="13" t="s">
        <v>328</v>
      </c>
      <c r="B104" s="13" t="s">
        <v>329</v>
      </c>
      <c r="C104" s="13" t="s">
        <v>150</v>
      </c>
      <c r="D104" s="11">
        <v>18</v>
      </c>
      <c r="E104" s="12"/>
      <c r="F104" s="12"/>
      <c r="G104" s="12"/>
      <c r="H104" s="12"/>
      <c r="I104" s="12"/>
      <c r="J104" s="12"/>
      <c r="K104" s="12"/>
      <c r="L104" s="12"/>
      <c r="M104" s="13"/>
      <c r="N104" s="1" t="s">
        <v>330</v>
      </c>
      <c r="O104" s="1" t="s">
        <v>50</v>
      </c>
      <c r="P104" s="1" t="s">
        <v>50</v>
      </c>
      <c r="Q104" s="1" t="s">
        <v>315</v>
      </c>
      <c r="R104" s="1" t="s">
        <v>58</v>
      </c>
      <c r="S104" s="1" t="s">
        <v>59</v>
      </c>
      <c r="T104" s="1" t="s">
        <v>59</v>
      </c>
      <c r="AR104" s="1" t="s">
        <v>50</v>
      </c>
      <c r="AS104" s="1" t="s">
        <v>50</v>
      </c>
      <c r="AU104" s="1" t="s">
        <v>331</v>
      </c>
      <c r="AV104">
        <v>275</v>
      </c>
    </row>
    <row r="105" spans="1:48" ht="30" customHeight="1" x14ac:dyDescent="0.3">
      <c r="A105" s="13" t="s">
        <v>328</v>
      </c>
      <c r="B105" s="13" t="s">
        <v>332</v>
      </c>
      <c r="C105" s="13" t="s">
        <v>150</v>
      </c>
      <c r="D105" s="11">
        <v>329</v>
      </c>
      <c r="E105" s="12"/>
      <c r="F105" s="12"/>
      <c r="G105" s="12"/>
      <c r="H105" s="12"/>
      <c r="I105" s="12"/>
      <c r="J105" s="12"/>
      <c r="K105" s="12"/>
      <c r="L105" s="12"/>
      <c r="M105" s="13"/>
      <c r="N105" s="1" t="s">
        <v>333</v>
      </c>
      <c r="O105" s="1" t="s">
        <v>50</v>
      </c>
      <c r="P105" s="1" t="s">
        <v>50</v>
      </c>
      <c r="Q105" s="1" t="s">
        <v>315</v>
      </c>
      <c r="R105" s="1" t="s">
        <v>58</v>
      </c>
      <c r="S105" s="1" t="s">
        <v>59</v>
      </c>
      <c r="T105" s="1" t="s">
        <v>59</v>
      </c>
      <c r="AR105" s="1" t="s">
        <v>50</v>
      </c>
      <c r="AS105" s="1" t="s">
        <v>50</v>
      </c>
      <c r="AU105" s="1" t="s">
        <v>334</v>
      </c>
      <c r="AV105">
        <v>276</v>
      </c>
    </row>
    <row r="106" spans="1:48" ht="30" customHeight="1" x14ac:dyDescent="0.3">
      <c r="A106" s="13" t="s">
        <v>227</v>
      </c>
      <c r="B106" s="13" t="s">
        <v>325</v>
      </c>
      <c r="C106" s="13" t="s">
        <v>150</v>
      </c>
      <c r="D106" s="11">
        <v>6</v>
      </c>
      <c r="E106" s="12"/>
      <c r="F106" s="12"/>
      <c r="G106" s="12"/>
      <c r="H106" s="12"/>
      <c r="I106" s="12"/>
      <c r="J106" s="12"/>
      <c r="K106" s="12"/>
      <c r="L106" s="12"/>
      <c r="M106" s="13"/>
      <c r="N106" s="1" t="s">
        <v>335</v>
      </c>
      <c r="O106" s="1" t="s">
        <v>50</v>
      </c>
      <c r="P106" s="1" t="s">
        <v>50</v>
      </c>
      <c r="Q106" s="1" t="s">
        <v>315</v>
      </c>
      <c r="R106" s="1" t="s">
        <v>58</v>
      </c>
      <c r="S106" s="1" t="s">
        <v>59</v>
      </c>
      <c r="T106" s="1" t="s">
        <v>59</v>
      </c>
      <c r="AR106" s="1" t="s">
        <v>50</v>
      </c>
      <c r="AS106" s="1" t="s">
        <v>50</v>
      </c>
      <c r="AU106" s="1" t="s">
        <v>336</v>
      </c>
      <c r="AV106">
        <v>277</v>
      </c>
    </row>
    <row r="107" spans="1:48" ht="30" customHeight="1" x14ac:dyDescent="0.3">
      <c r="A107" s="13" t="s">
        <v>337</v>
      </c>
      <c r="B107" s="13" t="s">
        <v>338</v>
      </c>
      <c r="C107" s="13" t="s">
        <v>69</v>
      </c>
      <c r="D107" s="11">
        <v>189</v>
      </c>
      <c r="E107" s="12"/>
      <c r="F107" s="12"/>
      <c r="G107" s="12"/>
      <c r="H107" s="12"/>
      <c r="I107" s="12"/>
      <c r="J107" s="12"/>
      <c r="K107" s="12"/>
      <c r="L107" s="12"/>
      <c r="M107" s="13"/>
      <c r="N107" s="1" t="s">
        <v>339</v>
      </c>
      <c r="O107" s="1" t="s">
        <v>50</v>
      </c>
      <c r="P107" s="1" t="s">
        <v>50</v>
      </c>
      <c r="Q107" s="1" t="s">
        <v>315</v>
      </c>
      <c r="R107" s="1" t="s">
        <v>58</v>
      </c>
      <c r="S107" s="1" t="s">
        <v>59</v>
      </c>
      <c r="T107" s="1" t="s">
        <v>59</v>
      </c>
      <c r="AR107" s="1" t="s">
        <v>50</v>
      </c>
      <c r="AS107" s="1" t="s">
        <v>50</v>
      </c>
      <c r="AU107" s="1" t="s">
        <v>340</v>
      </c>
      <c r="AV107">
        <v>299</v>
      </c>
    </row>
    <row r="108" spans="1:48" ht="30" customHeight="1" x14ac:dyDescent="0.3">
      <c r="A108" s="13" t="s">
        <v>341</v>
      </c>
      <c r="B108" s="13" t="s">
        <v>332</v>
      </c>
      <c r="C108" s="13" t="s">
        <v>69</v>
      </c>
      <c r="D108" s="11">
        <v>19</v>
      </c>
      <c r="E108" s="12"/>
      <c r="F108" s="12"/>
      <c r="G108" s="12"/>
      <c r="H108" s="12"/>
      <c r="I108" s="12"/>
      <c r="J108" s="12"/>
      <c r="K108" s="12"/>
      <c r="L108" s="12"/>
      <c r="M108" s="13"/>
      <c r="N108" s="1" t="s">
        <v>342</v>
      </c>
      <c r="O108" s="1" t="s">
        <v>50</v>
      </c>
      <c r="P108" s="1" t="s">
        <v>50</v>
      </c>
      <c r="Q108" s="1" t="s">
        <v>315</v>
      </c>
      <c r="R108" s="1" t="s">
        <v>58</v>
      </c>
      <c r="S108" s="1" t="s">
        <v>59</v>
      </c>
      <c r="T108" s="1" t="s">
        <v>59</v>
      </c>
      <c r="AR108" s="1" t="s">
        <v>50</v>
      </c>
      <c r="AS108" s="1" t="s">
        <v>50</v>
      </c>
      <c r="AU108" s="1" t="s">
        <v>343</v>
      </c>
      <c r="AV108">
        <v>300</v>
      </c>
    </row>
    <row r="109" spans="1:48" ht="30" customHeight="1" x14ac:dyDescent="0.3">
      <c r="A109" s="13" t="s">
        <v>344</v>
      </c>
      <c r="B109" s="13" t="s">
        <v>329</v>
      </c>
      <c r="C109" s="13" t="s">
        <v>69</v>
      </c>
      <c r="D109" s="11">
        <v>12</v>
      </c>
      <c r="E109" s="12"/>
      <c r="F109" s="12"/>
      <c r="G109" s="12"/>
      <c r="H109" s="12"/>
      <c r="I109" s="12"/>
      <c r="J109" s="12"/>
      <c r="K109" s="12"/>
      <c r="L109" s="12"/>
      <c r="M109" s="13"/>
      <c r="N109" s="1" t="s">
        <v>345</v>
      </c>
      <c r="O109" s="1" t="s">
        <v>50</v>
      </c>
      <c r="P109" s="1" t="s">
        <v>50</v>
      </c>
      <c r="Q109" s="1" t="s">
        <v>315</v>
      </c>
      <c r="R109" s="1" t="s">
        <v>58</v>
      </c>
      <c r="S109" s="1" t="s">
        <v>59</v>
      </c>
      <c r="T109" s="1" t="s">
        <v>59</v>
      </c>
      <c r="AR109" s="1" t="s">
        <v>50</v>
      </c>
      <c r="AS109" s="1" t="s">
        <v>50</v>
      </c>
      <c r="AU109" s="1" t="s">
        <v>346</v>
      </c>
      <c r="AV109">
        <v>301</v>
      </c>
    </row>
    <row r="110" spans="1:48" ht="30" customHeight="1" x14ac:dyDescent="0.3">
      <c r="A110" s="13" t="s">
        <v>347</v>
      </c>
      <c r="B110" s="13" t="s">
        <v>348</v>
      </c>
      <c r="C110" s="13" t="s">
        <v>69</v>
      </c>
      <c r="D110" s="11">
        <v>18</v>
      </c>
      <c r="E110" s="12"/>
      <c r="F110" s="12"/>
      <c r="G110" s="12"/>
      <c r="H110" s="12"/>
      <c r="I110" s="12"/>
      <c r="J110" s="12"/>
      <c r="K110" s="12"/>
      <c r="L110" s="12"/>
      <c r="M110" s="13"/>
      <c r="N110" s="1" t="s">
        <v>349</v>
      </c>
      <c r="O110" s="1" t="s">
        <v>50</v>
      </c>
      <c r="P110" s="1" t="s">
        <v>50</v>
      </c>
      <c r="Q110" s="1" t="s">
        <v>315</v>
      </c>
      <c r="R110" s="1" t="s">
        <v>59</v>
      </c>
      <c r="S110" s="1" t="s">
        <v>59</v>
      </c>
      <c r="T110" s="1" t="s">
        <v>58</v>
      </c>
      <c r="AR110" s="1" t="s">
        <v>50</v>
      </c>
      <c r="AS110" s="1" t="s">
        <v>50</v>
      </c>
      <c r="AU110" s="1" t="s">
        <v>350</v>
      </c>
      <c r="AV110">
        <v>278</v>
      </c>
    </row>
    <row r="111" spans="1:48" ht="30" customHeight="1" x14ac:dyDescent="0.3">
      <c r="A111" s="13" t="s">
        <v>347</v>
      </c>
      <c r="B111" s="13" t="s">
        <v>351</v>
      </c>
      <c r="C111" s="13" t="s">
        <v>69</v>
      </c>
      <c r="D111" s="11">
        <v>329</v>
      </c>
      <c r="E111" s="12"/>
      <c r="F111" s="12"/>
      <c r="G111" s="12"/>
      <c r="H111" s="12"/>
      <c r="I111" s="12"/>
      <c r="J111" s="12"/>
      <c r="K111" s="12"/>
      <c r="L111" s="12"/>
      <c r="M111" s="13"/>
      <c r="N111" s="1" t="s">
        <v>352</v>
      </c>
      <c r="O111" s="1" t="s">
        <v>50</v>
      </c>
      <c r="P111" s="1" t="s">
        <v>50</v>
      </c>
      <c r="Q111" s="1" t="s">
        <v>315</v>
      </c>
      <c r="R111" s="1" t="s">
        <v>59</v>
      </c>
      <c r="S111" s="1" t="s">
        <v>59</v>
      </c>
      <c r="T111" s="1" t="s">
        <v>58</v>
      </c>
      <c r="AR111" s="1" t="s">
        <v>50</v>
      </c>
      <c r="AS111" s="1" t="s">
        <v>50</v>
      </c>
      <c r="AU111" s="1" t="s">
        <v>353</v>
      </c>
      <c r="AV111">
        <v>279</v>
      </c>
    </row>
    <row r="112" spans="1:48" ht="30" customHeight="1" x14ac:dyDescent="0.3">
      <c r="A112" s="13" t="s">
        <v>354</v>
      </c>
      <c r="B112" s="13" t="s">
        <v>355</v>
      </c>
      <c r="C112" s="13" t="s">
        <v>69</v>
      </c>
      <c r="D112" s="11">
        <v>1</v>
      </c>
      <c r="E112" s="12"/>
      <c r="F112" s="12"/>
      <c r="G112" s="12"/>
      <c r="H112" s="12"/>
      <c r="I112" s="12"/>
      <c r="J112" s="12"/>
      <c r="K112" s="12"/>
      <c r="L112" s="12"/>
      <c r="M112" s="13"/>
      <c r="N112" s="1" t="s">
        <v>356</v>
      </c>
      <c r="O112" s="1" t="s">
        <v>50</v>
      </c>
      <c r="P112" s="1" t="s">
        <v>50</v>
      </c>
      <c r="Q112" s="1" t="s">
        <v>315</v>
      </c>
      <c r="R112" s="1" t="s">
        <v>59</v>
      </c>
      <c r="S112" s="1" t="s">
        <v>59</v>
      </c>
      <c r="T112" s="1" t="s">
        <v>58</v>
      </c>
      <c r="AR112" s="1" t="s">
        <v>50</v>
      </c>
      <c r="AS112" s="1" t="s">
        <v>50</v>
      </c>
      <c r="AU112" s="1" t="s">
        <v>357</v>
      </c>
      <c r="AV112">
        <v>280</v>
      </c>
    </row>
    <row r="113" spans="1:48" ht="30" customHeight="1" x14ac:dyDescent="0.3">
      <c r="A113" s="13" t="s">
        <v>354</v>
      </c>
      <c r="B113" s="13" t="s">
        <v>358</v>
      </c>
      <c r="C113" s="13" t="s">
        <v>69</v>
      </c>
      <c r="D113" s="11">
        <v>1</v>
      </c>
      <c r="E113" s="12"/>
      <c r="F113" s="12"/>
      <c r="G113" s="12"/>
      <c r="H113" s="12"/>
      <c r="I113" s="12"/>
      <c r="J113" s="12"/>
      <c r="K113" s="12"/>
      <c r="L113" s="12"/>
      <c r="M113" s="13"/>
      <c r="N113" s="1" t="s">
        <v>359</v>
      </c>
      <c r="O113" s="1" t="s">
        <v>50</v>
      </c>
      <c r="P113" s="1" t="s">
        <v>50</v>
      </c>
      <c r="Q113" s="1" t="s">
        <v>315</v>
      </c>
      <c r="R113" s="1" t="s">
        <v>59</v>
      </c>
      <c r="S113" s="1" t="s">
        <v>59</v>
      </c>
      <c r="T113" s="1" t="s">
        <v>58</v>
      </c>
      <c r="AR113" s="1" t="s">
        <v>50</v>
      </c>
      <c r="AS113" s="1" t="s">
        <v>50</v>
      </c>
      <c r="AU113" s="1" t="s">
        <v>360</v>
      </c>
      <c r="AV113">
        <v>281</v>
      </c>
    </row>
    <row r="114" spans="1:48" ht="30" customHeight="1" x14ac:dyDescent="0.3">
      <c r="A114" s="13" t="s">
        <v>361</v>
      </c>
      <c r="B114" s="13" t="s">
        <v>362</v>
      </c>
      <c r="C114" s="13" t="s">
        <v>69</v>
      </c>
      <c r="D114" s="11">
        <v>8</v>
      </c>
      <c r="E114" s="12"/>
      <c r="F114" s="12"/>
      <c r="G114" s="12"/>
      <c r="H114" s="12"/>
      <c r="I114" s="12"/>
      <c r="J114" s="12"/>
      <c r="K114" s="12"/>
      <c r="L114" s="12"/>
      <c r="M114" s="13"/>
      <c r="N114" s="1" t="s">
        <v>363</v>
      </c>
      <c r="O114" s="1" t="s">
        <v>50</v>
      </c>
      <c r="P114" s="1" t="s">
        <v>50</v>
      </c>
      <c r="Q114" s="1" t="s">
        <v>315</v>
      </c>
      <c r="R114" s="1" t="s">
        <v>59</v>
      </c>
      <c r="S114" s="1" t="s">
        <v>59</v>
      </c>
      <c r="T114" s="1" t="s">
        <v>58</v>
      </c>
      <c r="AR114" s="1" t="s">
        <v>50</v>
      </c>
      <c r="AS114" s="1" t="s">
        <v>50</v>
      </c>
      <c r="AU114" s="1" t="s">
        <v>364</v>
      </c>
      <c r="AV114">
        <v>282</v>
      </c>
    </row>
    <row r="115" spans="1:48" ht="30" customHeight="1" x14ac:dyDescent="0.3">
      <c r="A115" s="13" t="s">
        <v>183</v>
      </c>
      <c r="B115" s="13" t="s">
        <v>184</v>
      </c>
      <c r="C115" s="13" t="s">
        <v>185</v>
      </c>
      <c r="D115" s="11">
        <v>0.4</v>
      </c>
      <c r="E115" s="12"/>
      <c r="F115" s="12"/>
      <c r="G115" s="12"/>
      <c r="H115" s="12"/>
      <c r="I115" s="12"/>
      <c r="J115" s="12"/>
      <c r="K115" s="12"/>
      <c r="L115" s="12"/>
      <c r="M115" s="13"/>
      <c r="N115" s="1" t="s">
        <v>186</v>
      </c>
      <c r="O115" s="1" t="s">
        <v>50</v>
      </c>
      <c r="P115" s="1" t="s">
        <v>50</v>
      </c>
      <c r="Q115" s="1" t="s">
        <v>315</v>
      </c>
      <c r="R115" s="1" t="s">
        <v>58</v>
      </c>
      <c r="S115" s="1" t="s">
        <v>59</v>
      </c>
      <c r="T115" s="1" t="s">
        <v>59</v>
      </c>
      <c r="AR115" s="1" t="s">
        <v>50</v>
      </c>
      <c r="AS115" s="1" t="s">
        <v>50</v>
      </c>
      <c r="AU115" s="1" t="s">
        <v>365</v>
      </c>
      <c r="AV115">
        <v>283</v>
      </c>
    </row>
    <row r="116" spans="1:48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315</v>
      </c>
    </row>
    <row r="117" spans="1:48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315</v>
      </c>
    </row>
    <row r="118" spans="1:48" ht="30" customHeight="1" x14ac:dyDescent="0.3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315</v>
      </c>
    </row>
    <row r="119" spans="1:48" ht="30" customHeight="1" x14ac:dyDescent="0.3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315</v>
      </c>
    </row>
    <row r="120" spans="1:48" ht="30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315</v>
      </c>
    </row>
    <row r="121" spans="1:48" ht="30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315</v>
      </c>
    </row>
    <row r="122" spans="1:48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315</v>
      </c>
    </row>
    <row r="123" spans="1:48" ht="30" customHeight="1" x14ac:dyDescent="0.3">
      <c r="A123" s="13" t="s">
        <v>188</v>
      </c>
      <c r="B123" s="11"/>
      <c r="C123" s="11"/>
      <c r="D123" s="11"/>
      <c r="E123" s="12"/>
      <c r="F123" s="12">
        <f>SUMIF(Q101:Q122,"010103",F101:F122)</f>
        <v>0</v>
      </c>
      <c r="G123" s="12"/>
      <c r="H123" s="12">
        <f>SUMIF(Q101:Q122,"010103",H101:H122)</f>
        <v>0</v>
      </c>
      <c r="I123" s="12"/>
      <c r="J123" s="12">
        <f>SUMIF(Q101:Q122,"010103",J101:J122)</f>
        <v>0</v>
      </c>
      <c r="K123" s="12"/>
      <c r="L123" s="12">
        <f>SUMIF(Q101:Q122,"010103",L101:L122)</f>
        <v>0</v>
      </c>
      <c r="M123" s="11"/>
      <c r="N123" t="s">
        <v>189</v>
      </c>
    </row>
    <row r="124" spans="1:48" ht="30" customHeight="1" x14ac:dyDescent="0.3">
      <c r="A124" s="13" t="s">
        <v>852</v>
      </c>
      <c r="B124" s="13" t="s">
        <v>50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366</v>
      </c>
    </row>
    <row r="125" spans="1:48" ht="30" customHeight="1" x14ac:dyDescent="0.3">
      <c r="A125" s="13" t="s">
        <v>367</v>
      </c>
      <c r="B125" s="13" t="s">
        <v>368</v>
      </c>
      <c r="C125" s="13" t="s">
        <v>318</v>
      </c>
      <c r="D125" s="11">
        <v>44</v>
      </c>
      <c r="E125" s="12"/>
      <c r="F125" s="12"/>
      <c r="G125" s="12"/>
      <c r="H125" s="12"/>
      <c r="I125" s="12"/>
      <c r="J125" s="12"/>
      <c r="K125" s="12"/>
      <c r="L125" s="12"/>
      <c r="M125" s="13"/>
      <c r="N125" s="1" t="s">
        <v>369</v>
      </c>
      <c r="O125" s="1" t="s">
        <v>50</v>
      </c>
      <c r="P125" s="1" t="s">
        <v>50</v>
      </c>
      <c r="Q125" s="1" t="s">
        <v>366</v>
      </c>
      <c r="R125" s="1" t="s">
        <v>58</v>
      </c>
      <c r="S125" s="1" t="s">
        <v>59</v>
      </c>
      <c r="T125" s="1" t="s">
        <v>59</v>
      </c>
      <c r="AR125" s="1" t="s">
        <v>50</v>
      </c>
      <c r="AS125" s="1" t="s">
        <v>50</v>
      </c>
      <c r="AU125" s="1" t="s">
        <v>370</v>
      </c>
      <c r="AV125">
        <v>359</v>
      </c>
    </row>
    <row r="126" spans="1:48" ht="30" customHeight="1" x14ac:dyDescent="0.3">
      <c r="A126" s="13" t="s">
        <v>371</v>
      </c>
      <c r="B126" s="13" t="s">
        <v>149</v>
      </c>
      <c r="C126" s="13" t="s">
        <v>56</v>
      </c>
      <c r="D126" s="11">
        <v>6</v>
      </c>
      <c r="E126" s="12"/>
      <c r="F126" s="12"/>
      <c r="G126" s="12"/>
      <c r="H126" s="12"/>
      <c r="I126" s="12"/>
      <c r="J126" s="12"/>
      <c r="K126" s="12"/>
      <c r="L126" s="12"/>
      <c r="M126" s="13"/>
      <c r="N126" s="1" t="s">
        <v>372</v>
      </c>
      <c r="O126" s="1" t="s">
        <v>50</v>
      </c>
      <c r="P126" s="1" t="s">
        <v>50</v>
      </c>
      <c r="Q126" s="1" t="s">
        <v>366</v>
      </c>
      <c r="R126" s="1" t="s">
        <v>58</v>
      </c>
      <c r="S126" s="1" t="s">
        <v>59</v>
      </c>
      <c r="T126" s="1" t="s">
        <v>59</v>
      </c>
      <c r="AR126" s="1" t="s">
        <v>50</v>
      </c>
      <c r="AS126" s="1" t="s">
        <v>50</v>
      </c>
      <c r="AU126" s="1" t="s">
        <v>373</v>
      </c>
      <c r="AV126">
        <v>284</v>
      </c>
    </row>
    <row r="127" spans="1:48" ht="30" customHeight="1" x14ac:dyDescent="0.3">
      <c r="A127" s="13" t="s">
        <v>371</v>
      </c>
      <c r="B127" s="13" t="s">
        <v>61</v>
      </c>
      <c r="C127" s="13" t="s">
        <v>56</v>
      </c>
      <c r="D127" s="11">
        <v>5</v>
      </c>
      <c r="E127" s="12"/>
      <c r="F127" s="12"/>
      <c r="G127" s="12"/>
      <c r="H127" s="12"/>
      <c r="I127" s="12"/>
      <c r="J127" s="12"/>
      <c r="K127" s="12"/>
      <c r="L127" s="12"/>
      <c r="M127" s="13"/>
      <c r="N127" s="1" t="s">
        <v>374</v>
      </c>
      <c r="O127" s="1" t="s">
        <v>50</v>
      </c>
      <c r="P127" s="1" t="s">
        <v>50</v>
      </c>
      <c r="Q127" s="1" t="s">
        <v>366</v>
      </c>
      <c r="R127" s="1" t="s">
        <v>58</v>
      </c>
      <c r="S127" s="1" t="s">
        <v>59</v>
      </c>
      <c r="T127" s="1" t="s">
        <v>59</v>
      </c>
      <c r="AR127" s="1" t="s">
        <v>50</v>
      </c>
      <c r="AS127" s="1" t="s">
        <v>50</v>
      </c>
      <c r="AU127" s="1" t="s">
        <v>375</v>
      </c>
      <c r="AV127">
        <v>285</v>
      </c>
    </row>
    <row r="128" spans="1:48" ht="30" customHeight="1" x14ac:dyDescent="0.3">
      <c r="A128" s="13" t="s">
        <v>371</v>
      </c>
      <c r="B128" s="13" t="s">
        <v>64</v>
      </c>
      <c r="C128" s="13" t="s">
        <v>56</v>
      </c>
      <c r="D128" s="11">
        <v>5</v>
      </c>
      <c r="E128" s="12"/>
      <c r="F128" s="12"/>
      <c r="G128" s="12"/>
      <c r="H128" s="12"/>
      <c r="I128" s="12"/>
      <c r="J128" s="12"/>
      <c r="K128" s="12"/>
      <c r="L128" s="12"/>
      <c r="M128" s="13"/>
      <c r="N128" s="1" t="s">
        <v>376</v>
      </c>
      <c r="O128" s="1" t="s">
        <v>50</v>
      </c>
      <c r="P128" s="1" t="s">
        <v>50</v>
      </c>
      <c r="Q128" s="1" t="s">
        <v>366</v>
      </c>
      <c r="R128" s="1" t="s">
        <v>58</v>
      </c>
      <c r="S128" s="1" t="s">
        <v>59</v>
      </c>
      <c r="T128" s="1" t="s">
        <v>59</v>
      </c>
      <c r="AR128" s="1" t="s">
        <v>50</v>
      </c>
      <c r="AS128" s="1" t="s">
        <v>50</v>
      </c>
      <c r="AU128" s="1" t="s">
        <v>377</v>
      </c>
      <c r="AV128">
        <v>286</v>
      </c>
    </row>
    <row r="129" spans="1:48" ht="30" customHeight="1" x14ac:dyDescent="0.3">
      <c r="A129" s="13" t="s">
        <v>371</v>
      </c>
      <c r="B129" s="13" t="s">
        <v>378</v>
      </c>
      <c r="C129" s="13" t="s">
        <v>56</v>
      </c>
      <c r="D129" s="11">
        <v>2</v>
      </c>
      <c r="E129" s="12"/>
      <c r="F129" s="12"/>
      <c r="G129" s="12"/>
      <c r="H129" s="12"/>
      <c r="I129" s="12"/>
      <c r="J129" s="12"/>
      <c r="K129" s="12"/>
      <c r="L129" s="12"/>
      <c r="M129" s="13"/>
      <c r="N129" s="1" t="s">
        <v>379</v>
      </c>
      <c r="O129" s="1" t="s">
        <v>50</v>
      </c>
      <c r="P129" s="1" t="s">
        <v>50</v>
      </c>
      <c r="Q129" s="1" t="s">
        <v>366</v>
      </c>
      <c r="R129" s="1" t="s">
        <v>58</v>
      </c>
      <c r="S129" s="1" t="s">
        <v>59</v>
      </c>
      <c r="T129" s="1" t="s">
        <v>59</v>
      </c>
      <c r="AR129" s="1" t="s">
        <v>50</v>
      </c>
      <c r="AS129" s="1" t="s">
        <v>50</v>
      </c>
      <c r="AU129" s="1" t="s">
        <v>380</v>
      </c>
      <c r="AV129">
        <v>287</v>
      </c>
    </row>
    <row r="130" spans="1:48" ht="30" customHeight="1" x14ac:dyDescent="0.3">
      <c r="A130" s="13" t="s">
        <v>371</v>
      </c>
      <c r="B130" s="13" t="s">
        <v>381</v>
      </c>
      <c r="C130" s="13" t="s">
        <v>56</v>
      </c>
      <c r="D130" s="11">
        <v>2</v>
      </c>
      <c r="E130" s="12"/>
      <c r="F130" s="12"/>
      <c r="G130" s="12"/>
      <c r="H130" s="12"/>
      <c r="I130" s="12"/>
      <c r="J130" s="12"/>
      <c r="K130" s="12"/>
      <c r="L130" s="12"/>
      <c r="M130" s="13"/>
      <c r="N130" s="1" t="s">
        <v>382</v>
      </c>
      <c r="O130" s="1" t="s">
        <v>50</v>
      </c>
      <c r="P130" s="1" t="s">
        <v>50</v>
      </c>
      <c r="Q130" s="1" t="s">
        <v>366</v>
      </c>
      <c r="R130" s="1" t="s">
        <v>58</v>
      </c>
      <c r="S130" s="1" t="s">
        <v>59</v>
      </c>
      <c r="T130" s="1" t="s">
        <v>59</v>
      </c>
      <c r="AR130" s="1" t="s">
        <v>50</v>
      </c>
      <c r="AS130" s="1" t="s">
        <v>50</v>
      </c>
      <c r="AU130" s="1" t="s">
        <v>383</v>
      </c>
      <c r="AV130">
        <v>288</v>
      </c>
    </row>
    <row r="131" spans="1:48" ht="30" customHeight="1" x14ac:dyDescent="0.3">
      <c r="A131" s="13" t="s">
        <v>371</v>
      </c>
      <c r="B131" s="13" t="s">
        <v>157</v>
      </c>
      <c r="C131" s="13" t="s">
        <v>56</v>
      </c>
      <c r="D131" s="11">
        <v>2</v>
      </c>
      <c r="E131" s="12"/>
      <c r="F131" s="12"/>
      <c r="G131" s="12"/>
      <c r="H131" s="12"/>
      <c r="I131" s="12"/>
      <c r="J131" s="12"/>
      <c r="K131" s="12"/>
      <c r="L131" s="12"/>
      <c r="M131" s="13"/>
      <c r="N131" s="1" t="s">
        <v>384</v>
      </c>
      <c r="O131" s="1" t="s">
        <v>50</v>
      </c>
      <c r="P131" s="1" t="s">
        <v>50</v>
      </c>
      <c r="Q131" s="1" t="s">
        <v>366</v>
      </c>
      <c r="R131" s="1" t="s">
        <v>58</v>
      </c>
      <c r="S131" s="1" t="s">
        <v>59</v>
      </c>
      <c r="T131" s="1" t="s">
        <v>59</v>
      </c>
      <c r="AR131" s="1" t="s">
        <v>50</v>
      </c>
      <c r="AS131" s="1" t="s">
        <v>50</v>
      </c>
      <c r="AU131" s="1" t="s">
        <v>385</v>
      </c>
      <c r="AV131">
        <v>289</v>
      </c>
    </row>
    <row r="132" spans="1:48" ht="30" customHeight="1" x14ac:dyDescent="0.3">
      <c r="A132" s="13" t="s">
        <v>386</v>
      </c>
      <c r="B132" s="13" t="s">
        <v>387</v>
      </c>
      <c r="C132" s="13" t="s">
        <v>69</v>
      </c>
      <c r="D132" s="11">
        <v>2</v>
      </c>
      <c r="E132" s="12"/>
      <c r="F132" s="12"/>
      <c r="G132" s="12"/>
      <c r="H132" s="12"/>
      <c r="I132" s="12"/>
      <c r="J132" s="12"/>
      <c r="K132" s="12"/>
      <c r="L132" s="12"/>
      <c r="M132" s="13"/>
      <c r="N132" s="1" t="s">
        <v>388</v>
      </c>
      <c r="O132" s="1" t="s">
        <v>50</v>
      </c>
      <c r="P132" s="1" t="s">
        <v>50</v>
      </c>
      <c r="Q132" s="1" t="s">
        <v>366</v>
      </c>
      <c r="R132" s="1" t="s">
        <v>59</v>
      </c>
      <c r="S132" s="1" t="s">
        <v>59</v>
      </c>
      <c r="T132" s="1" t="s">
        <v>58</v>
      </c>
      <c r="AR132" s="1" t="s">
        <v>50</v>
      </c>
      <c r="AS132" s="1" t="s">
        <v>50</v>
      </c>
      <c r="AU132" s="1" t="s">
        <v>389</v>
      </c>
      <c r="AV132">
        <v>290</v>
      </c>
    </row>
    <row r="133" spans="1:48" ht="30" customHeight="1" x14ac:dyDescent="0.3">
      <c r="A133" s="13" t="s">
        <v>148</v>
      </c>
      <c r="B133" s="13" t="s">
        <v>61</v>
      </c>
      <c r="C133" s="13" t="s">
        <v>150</v>
      </c>
      <c r="D133" s="11">
        <v>2</v>
      </c>
      <c r="E133" s="12"/>
      <c r="F133" s="12"/>
      <c r="G133" s="12"/>
      <c r="H133" s="12"/>
      <c r="I133" s="12"/>
      <c r="J133" s="12"/>
      <c r="K133" s="12"/>
      <c r="L133" s="12"/>
      <c r="M133" s="13"/>
      <c r="N133" s="1" t="s">
        <v>153</v>
      </c>
      <c r="O133" s="1" t="s">
        <v>50</v>
      </c>
      <c r="P133" s="1" t="s">
        <v>50</v>
      </c>
      <c r="Q133" s="1" t="s">
        <v>366</v>
      </c>
      <c r="R133" s="1" t="s">
        <v>58</v>
      </c>
      <c r="S133" s="1" t="s">
        <v>59</v>
      </c>
      <c r="T133" s="1" t="s">
        <v>59</v>
      </c>
      <c r="AR133" s="1" t="s">
        <v>50</v>
      </c>
      <c r="AS133" s="1" t="s">
        <v>50</v>
      </c>
      <c r="AU133" s="1" t="s">
        <v>390</v>
      </c>
      <c r="AV133">
        <v>291</v>
      </c>
    </row>
    <row r="134" spans="1:48" ht="30" customHeight="1" x14ac:dyDescent="0.3">
      <c r="A134" s="13" t="s">
        <v>391</v>
      </c>
      <c r="B134" s="13" t="s">
        <v>157</v>
      </c>
      <c r="C134" s="13" t="s">
        <v>56</v>
      </c>
      <c r="D134" s="11">
        <v>2</v>
      </c>
      <c r="E134" s="12"/>
      <c r="F134" s="12"/>
      <c r="G134" s="12"/>
      <c r="H134" s="12"/>
      <c r="I134" s="12"/>
      <c r="J134" s="12"/>
      <c r="K134" s="12"/>
      <c r="L134" s="12"/>
      <c r="M134" s="13"/>
      <c r="N134" s="1" t="s">
        <v>392</v>
      </c>
      <c r="O134" s="1" t="s">
        <v>50</v>
      </c>
      <c r="P134" s="1" t="s">
        <v>50</v>
      </c>
      <c r="Q134" s="1" t="s">
        <v>366</v>
      </c>
      <c r="R134" s="1" t="s">
        <v>58</v>
      </c>
      <c r="S134" s="1" t="s">
        <v>59</v>
      </c>
      <c r="T134" s="1" t="s">
        <v>59</v>
      </c>
      <c r="AR134" s="1" t="s">
        <v>50</v>
      </c>
      <c r="AS134" s="1" t="s">
        <v>50</v>
      </c>
      <c r="AU134" s="1" t="s">
        <v>393</v>
      </c>
      <c r="AV134">
        <v>292</v>
      </c>
    </row>
    <row r="135" spans="1:48" ht="30" customHeight="1" x14ac:dyDescent="0.3">
      <c r="A135" s="13" t="s">
        <v>394</v>
      </c>
      <c r="B135" s="13" t="s">
        <v>157</v>
      </c>
      <c r="C135" s="13" t="s">
        <v>150</v>
      </c>
      <c r="D135" s="11">
        <v>6</v>
      </c>
      <c r="E135" s="12"/>
      <c r="F135" s="12"/>
      <c r="G135" s="12"/>
      <c r="H135" s="12"/>
      <c r="I135" s="12"/>
      <c r="J135" s="12"/>
      <c r="K135" s="12"/>
      <c r="L135" s="12"/>
      <c r="M135" s="13"/>
      <c r="N135" s="1" t="s">
        <v>395</v>
      </c>
      <c r="O135" s="1" t="s">
        <v>50</v>
      </c>
      <c r="P135" s="1" t="s">
        <v>50</v>
      </c>
      <c r="Q135" s="1" t="s">
        <v>366</v>
      </c>
      <c r="R135" s="1" t="s">
        <v>58</v>
      </c>
      <c r="S135" s="1" t="s">
        <v>59</v>
      </c>
      <c r="T135" s="1" t="s">
        <v>59</v>
      </c>
      <c r="AR135" s="1" t="s">
        <v>50</v>
      </c>
      <c r="AS135" s="1" t="s">
        <v>50</v>
      </c>
      <c r="AU135" s="1" t="s">
        <v>396</v>
      </c>
      <c r="AV135">
        <v>293</v>
      </c>
    </row>
    <row r="136" spans="1:48" ht="30" customHeight="1" x14ac:dyDescent="0.3">
      <c r="A136" s="13" t="s">
        <v>394</v>
      </c>
      <c r="B136" s="13" t="s">
        <v>208</v>
      </c>
      <c r="C136" s="13" t="s">
        <v>150</v>
      </c>
      <c r="D136" s="11">
        <v>20</v>
      </c>
      <c r="E136" s="12"/>
      <c r="F136" s="12"/>
      <c r="G136" s="12"/>
      <c r="H136" s="12"/>
      <c r="I136" s="12"/>
      <c r="J136" s="12"/>
      <c r="K136" s="12"/>
      <c r="L136" s="12"/>
      <c r="M136" s="13"/>
      <c r="N136" s="1" t="s">
        <v>397</v>
      </c>
      <c r="O136" s="1" t="s">
        <v>50</v>
      </c>
      <c r="P136" s="1" t="s">
        <v>50</v>
      </c>
      <c r="Q136" s="1" t="s">
        <v>366</v>
      </c>
      <c r="R136" s="1" t="s">
        <v>58</v>
      </c>
      <c r="S136" s="1" t="s">
        <v>59</v>
      </c>
      <c r="T136" s="1" t="s">
        <v>59</v>
      </c>
      <c r="AR136" s="1" t="s">
        <v>50</v>
      </c>
      <c r="AS136" s="1" t="s">
        <v>50</v>
      </c>
      <c r="AU136" s="1" t="s">
        <v>398</v>
      </c>
      <c r="AV136">
        <v>294</v>
      </c>
    </row>
    <row r="137" spans="1:48" ht="30" customHeight="1" x14ac:dyDescent="0.3">
      <c r="A137" s="13" t="s">
        <v>394</v>
      </c>
      <c r="B137" s="13" t="s">
        <v>233</v>
      </c>
      <c r="C137" s="13" t="s">
        <v>150</v>
      </c>
      <c r="D137" s="11">
        <v>2</v>
      </c>
      <c r="E137" s="12"/>
      <c r="F137" s="12"/>
      <c r="G137" s="12"/>
      <c r="H137" s="12"/>
      <c r="I137" s="12"/>
      <c r="J137" s="12"/>
      <c r="K137" s="12"/>
      <c r="L137" s="12"/>
      <c r="M137" s="13"/>
      <c r="N137" s="1" t="s">
        <v>399</v>
      </c>
      <c r="O137" s="1" t="s">
        <v>50</v>
      </c>
      <c r="P137" s="1" t="s">
        <v>50</v>
      </c>
      <c r="Q137" s="1" t="s">
        <v>366</v>
      </c>
      <c r="R137" s="1" t="s">
        <v>58</v>
      </c>
      <c r="S137" s="1" t="s">
        <v>59</v>
      </c>
      <c r="T137" s="1" t="s">
        <v>59</v>
      </c>
      <c r="AR137" s="1" t="s">
        <v>50</v>
      </c>
      <c r="AS137" s="1" t="s">
        <v>50</v>
      </c>
      <c r="AU137" s="1" t="s">
        <v>400</v>
      </c>
      <c r="AV137">
        <v>295</v>
      </c>
    </row>
    <row r="138" spans="1:48" ht="30" customHeight="1" x14ac:dyDescent="0.3">
      <c r="A138" s="13" t="s">
        <v>401</v>
      </c>
      <c r="B138" s="13" t="s">
        <v>402</v>
      </c>
      <c r="C138" s="13" t="s">
        <v>69</v>
      </c>
      <c r="D138" s="11">
        <v>53</v>
      </c>
      <c r="E138" s="12"/>
      <c r="F138" s="12"/>
      <c r="G138" s="12"/>
      <c r="H138" s="12"/>
      <c r="I138" s="12"/>
      <c r="J138" s="12"/>
      <c r="K138" s="12"/>
      <c r="L138" s="12"/>
      <c r="M138" s="13"/>
      <c r="N138" s="1" t="s">
        <v>403</v>
      </c>
      <c r="O138" s="1" t="s">
        <v>50</v>
      </c>
      <c r="P138" s="1" t="s">
        <v>50</v>
      </c>
      <c r="Q138" s="1" t="s">
        <v>366</v>
      </c>
      <c r="R138" s="1" t="s">
        <v>58</v>
      </c>
      <c r="S138" s="1" t="s">
        <v>59</v>
      </c>
      <c r="T138" s="1" t="s">
        <v>59</v>
      </c>
      <c r="AR138" s="1" t="s">
        <v>50</v>
      </c>
      <c r="AS138" s="1" t="s">
        <v>50</v>
      </c>
      <c r="AU138" s="1" t="s">
        <v>404</v>
      </c>
      <c r="AV138">
        <v>296</v>
      </c>
    </row>
    <row r="139" spans="1:48" ht="30" customHeight="1" x14ac:dyDescent="0.3">
      <c r="A139" s="13" t="s">
        <v>405</v>
      </c>
      <c r="B139" s="13" t="s">
        <v>406</v>
      </c>
      <c r="C139" s="13" t="s">
        <v>56</v>
      </c>
      <c r="D139" s="11">
        <v>53</v>
      </c>
      <c r="E139" s="12"/>
      <c r="F139" s="12"/>
      <c r="G139" s="12"/>
      <c r="H139" s="12"/>
      <c r="I139" s="12"/>
      <c r="J139" s="12"/>
      <c r="K139" s="12"/>
      <c r="L139" s="12"/>
      <c r="M139" s="13"/>
      <c r="N139" s="1" t="s">
        <v>407</v>
      </c>
      <c r="O139" s="1" t="s">
        <v>50</v>
      </c>
      <c r="P139" s="1" t="s">
        <v>50</v>
      </c>
      <c r="Q139" s="1" t="s">
        <v>366</v>
      </c>
      <c r="R139" s="1" t="s">
        <v>58</v>
      </c>
      <c r="S139" s="1" t="s">
        <v>59</v>
      </c>
      <c r="T139" s="1" t="s">
        <v>59</v>
      </c>
      <c r="AR139" s="1" t="s">
        <v>50</v>
      </c>
      <c r="AS139" s="1" t="s">
        <v>50</v>
      </c>
      <c r="AU139" s="1" t="s">
        <v>408</v>
      </c>
      <c r="AV139">
        <v>297</v>
      </c>
    </row>
    <row r="140" spans="1:48" ht="30" customHeight="1" x14ac:dyDescent="0.3">
      <c r="A140" s="13" t="s">
        <v>354</v>
      </c>
      <c r="B140" s="13" t="s">
        <v>409</v>
      </c>
      <c r="C140" s="13" t="s">
        <v>69</v>
      </c>
      <c r="D140" s="11">
        <v>53</v>
      </c>
      <c r="E140" s="12"/>
      <c r="F140" s="12"/>
      <c r="G140" s="12"/>
      <c r="H140" s="12"/>
      <c r="I140" s="12"/>
      <c r="J140" s="12"/>
      <c r="K140" s="12"/>
      <c r="L140" s="12"/>
      <c r="M140" s="13"/>
      <c r="N140" s="1" t="s">
        <v>410</v>
      </c>
      <c r="O140" s="1" t="s">
        <v>50</v>
      </c>
      <c r="P140" s="1" t="s">
        <v>50</v>
      </c>
      <c r="Q140" s="1" t="s">
        <v>366</v>
      </c>
      <c r="R140" s="1" t="s">
        <v>59</v>
      </c>
      <c r="S140" s="1" t="s">
        <v>59</v>
      </c>
      <c r="T140" s="1" t="s">
        <v>58</v>
      </c>
      <c r="AR140" s="1" t="s">
        <v>50</v>
      </c>
      <c r="AS140" s="1" t="s">
        <v>50</v>
      </c>
      <c r="AU140" s="1" t="s">
        <v>411</v>
      </c>
      <c r="AV140">
        <v>298</v>
      </c>
    </row>
    <row r="141" spans="1:48" ht="30" customHeight="1" x14ac:dyDescent="0.3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366</v>
      </c>
    </row>
    <row r="142" spans="1:48" ht="30" customHeight="1" x14ac:dyDescent="0.3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366</v>
      </c>
    </row>
    <row r="143" spans="1:48" ht="30" customHeight="1" x14ac:dyDescent="0.3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366</v>
      </c>
    </row>
    <row r="144" spans="1:48" ht="30" customHeight="1" x14ac:dyDescent="0.3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366</v>
      </c>
    </row>
    <row r="145" spans="1:48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366</v>
      </c>
    </row>
    <row r="146" spans="1:48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366</v>
      </c>
    </row>
    <row r="147" spans="1:48" ht="30" customHeight="1" x14ac:dyDescent="0.3">
      <c r="A147" s="13" t="s">
        <v>188</v>
      </c>
      <c r="B147" s="11"/>
      <c r="C147" s="11"/>
      <c r="D147" s="11"/>
      <c r="E147" s="12"/>
      <c r="F147" s="12">
        <f>SUMIF(Q125:Q146,"010104",F125:F146)</f>
        <v>0</v>
      </c>
      <c r="G147" s="12"/>
      <c r="H147" s="12">
        <f>SUMIF(Q125:Q146,"010104",H125:H146)</f>
        <v>0</v>
      </c>
      <c r="I147" s="12"/>
      <c r="J147" s="12">
        <f>SUMIF(Q125:Q146,"010104",J125:J146)</f>
        <v>0</v>
      </c>
      <c r="K147" s="12"/>
      <c r="L147" s="12">
        <f>SUMIF(Q125:Q146,"010104",L125:L146)</f>
        <v>0</v>
      </c>
      <c r="M147" s="11"/>
      <c r="N147" t="s">
        <v>189</v>
      </c>
    </row>
    <row r="148" spans="1:48" ht="30" customHeight="1" x14ac:dyDescent="0.3">
      <c r="A148" s="13" t="s">
        <v>853</v>
      </c>
      <c r="B148" s="13" t="s">
        <v>50</v>
      </c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412</v>
      </c>
    </row>
    <row r="149" spans="1:48" ht="30" customHeight="1" x14ac:dyDescent="0.3">
      <c r="A149" s="13" t="s">
        <v>413</v>
      </c>
      <c r="B149" s="13" t="s">
        <v>414</v>
      </c>
      <c r="C149" s="13" t="s">
        <v>415</v>
      </c>
      <c r="D149" s="11">
        <v>1</v>
      </c>
      <c r="E149" s="12"/>
      <c r="F149" s="12"/>
      <c r="G149" s="12"/>
      <c r="H149" s="12"/>
      <c r="I149" s="12"/>
      <c r="J149" s="12"/>
      <c r="K149" s="12"/>
      <c r="L149" s="12"/>
      <c r="M149" s="13"/>
      <c r="N149" s="1" t="s">
        <v>416</v>
      </c>
      <c r="O149" s="1" t="s">
        <v>50</v>
      </c>
      <c r="P149" s="1" t="s">
        <v>50</v>
      </c>
      <c r="Q149" s="1" t="s">
        <v>412</v>
      </c>
      <c r="R149" s="1" t="s">
        <v>59</v>
      </c>
      <c r="S149" s="1" t="s">
        <v>59</v>
      </c>
      <c r="T149" s="1" t="s">
        <v>58</v>
      </c>
      <c r="AR149" s="1" t="s">
        <v>50</v>
      </c>
      <c r="AS149" s="1" t="s">
        <v>50</v>
      </c>
      <c r="AU149" s="1" t="s">
        <v>417</v>
      </c>
      <c r="AV149">
        <v>317</v>
      </c>
    </row>
    <row r="150" spans="1:48" ht="30" customHeight="1" x14ac:dyDescent="0.3">
      <c r="A150" s="13" t="s">
        <v>418</v>
      </c>
      <c r="B150" s="13" t="s">
        <v>414</v>
      </c>
      <c r="C150" s="13" t="s">
        <v>415</v>
      </c>
      <c r="D150" s="11">
        <v>1</v>
      </c>
      <c r="E150" s="12"/>
      <c r="F150" s="12"/>
      <c r="G150" s="12"/>
      <c r="H150" s="12"/>
      <c r="I150" s="12"/>
      <c r="J150" s="12"/>
      <c r="K150" s="12"/>
      <c r="L150" s="12"/>
      <c r="M150" s="13"/>
      <c r="N150" s="1" t="s">
        <v>419</v>
      </c>
      <c r="O150" s="1" t="s">
        <v>50</v>
      </c>
      <c r="P150" s="1" t="s">
        <v>50</v>
      </c>
      <c r="Q150" s="1" t="s">
        <v>412</v>
      </c>
      <c r="R150" s="1" t="s">
        <v>59</v>
      </c>
      <c r="S150" s="1" t="s">
        <v>59</v>
      </c>
      <c r="T150" s="1" t="s">
        <v>58</v>
      </c>
      <c r="AR150" s="1" t="s">
        <v>50</v>
      </c>
      <c r="AS150" s="1" t="s">
        <v>50</v>
      </c>
      <c r="AU150" s="1" t="s">
        <v>420</v>
      </c>
      <c r="AV150">
        <v>318</v>
      </c>
    </row>
    <row r="151" spans="1:48" ht="30" customHeight="1" x14ac:dyDescent="0.3">
      <c r="A151" s="13" t="s">
        <v>421</v>
      </c>
      <c r="B151" s="13" t="s">
        <v>50</v>
      </c>
      <c r="C151" s="13" t="s">
        <v>415</v>
      </c>
      <c r="D151" s="11">
        <v>1</v>
      </c>
      <c r="E151" s="12"/>
      <c r="F151" s="12"/>
      <c r="G151" s="12"/>
      <c r="H151" s="12"/>
      <c r="I151" s="12"/>
      <c r="J151" s="12"/>
      <c r="K151" s="12"/>
      <c r="L151" s="12"/>
      <c r="M151" s="13"/>
      <c r="N151" s="1" t="s">
        <v>422</v>
      </c>
      <c r="O151" s="1" t="s">
        <v>50</v>
      </c>
      <c r="P151" s="1" t="s">
        <v>50</v>
      </c>
      <c r="Q151" s="1" t="s">
        <v>412</v>
      </c>
      <c r="R151" s="1" t="s">
        <v>59</v>
      </c>
      <c r="S151" s="1" t="s">
        <v>59</v>
      </c>
      <c r="T151" s="1" t="s">
        <v>58</v>
      </c>
      <c r="AR151" s="1" t="s">
        <v>50</v>
      </c>
      <c r="AS151" s="1" t="s">
        <v>50</v>
      </c>
      <c r="AU151" s="1" t="s">
        <v>423</v>
      </c>
      <c r="AV151">
        <v>319</v>
      </c>
    </row>
    <row r="152" spans="1:48" ht="30" customHeight="1" x14ac:dyDescent="0.3">
      <c r="A152" s="13" t="s">
        <v>424</v>
      </c>
      <c r="B152" s="13" t="s">
        <v>50</v>
      </c>
      <c r="C152" s="13" t="s">
        <v>415</v>
      </c>
      <c r="D152" s="11">
        <v>8</v>
      </c>
      <c r="E152" s="12"/>
      <c r="F152" s="12"/>
      <c r="G152" s="12"/>
      <c r="H152" s="12"/>
      <c r="I152" s="12"/>
      <c r="J152" s="12"/>
      <c r="K152" s="12"/>
      <c r="L152" s="12"/>
      <c r="M152" s="13"/>
      <c r="N152" s="1" t="s">
        <v>425</v>
      </c>
      <c r="O152" s="1" t="s">
        <v>50</v>
      </c>
      <c r="P152" s="1" t="s">
        <v>50</v>
      </c>
      <c r="Q152" s="1" t="s">
        <v>412</v>
      </c>
      <c r="R152" s="1" t="s">
        <v>59</v>
      </c>
      <c r="S152" s="1" t="s">
        <v>59</v>
      </c>
      <c r="T152" s="1" t="s">
        <v>58</v>
      </c>
      <c r="AR152" s="1" t="s">
        <v>50</v>
      </c>
      <c r="AS152" s="1" t="s">
        <v>50</v>
      </c>
      <c r="AU152" s="1" t="s">
        <v>426</v>
      </c>
      <c r="AV152">
        <v>320</v>
      </c>
    </row>
    <row r="153" spans="1:48" ht="30" customHeight="1" x14ac:dyDescent="0.3">
      <c r="A153" s="13" t="s">
        <v>427</v>
      </c>
      <c r="B153" s="13" t="s">
        <v>50</v>
      </c>
      <c r="C153" s="13" t="s">
        <v>415</v>
      </c>
      <c r="D153" s="11">
        <v>1</v>
      </c>
      <c r="E153" s="12"/>
      <c r="F153" s="12"/>
      <c r="G153" s="12"/>
      <c r="H153" s="12"/>
      <c r="I153" s="12"/>
      <c r="J153" s="12"/>
      <c r="K153" s="12"/>
      <c r="L153" s="12"/>
      <c r="M153" s="13"/>
      <c r="N153" s="1" t="s">
        <v>428</v>
      </c>
      <c r="O153" s="1" t="s">
        <v>50</v>
      </c>
      <c r="P153" s="1" t="s">
        <v>50</v>
      </c>
      <c r="Q153" s="1" t="s">
        <v>412</v>
      </c>
      <c r="R153" s="1" t="s">
        <v>59</v>
      </c>
      <c r="S153" s="1" t="s">
        <v>59</v>
      </c>
      <c r="T153" s="1" t="s">
        <v>58</v>
      </c>
      <c r="AR153" s="1" t="s">
        <v>50</v>
      </c>
      <c r="AS153" s="1" t="s">
        <v>50</v>
      </c>
      <c r="AU153" s="1" t="s">
        <v>429</v>
      </c>
      <c r="AV153">
        <v>321</v>
      </c>
    </row>
    <row r="154" spans="1:48" ht="30" customHeight="1" x14ac:dyDescent="0.3">
      <c r="A154" s="13" t="s">
        <v>430</v>
      </c>
      <c r="B154" s="13" t="s">
        <v>50</v>
      </c>
      <c r="C154" s="13" t="s">
        <v>415</v>
      </c>
      <c r="D154" s="11">
        <v>3</v>
      </c>
      <c r="E154" s="12"/>
      <c r="F154" s="12"/>
      <c r="G154" s="12"/>
      <c r="H154" s="12"/>
      <c r="I154" s="12"/>
      <c r="J154" s="12"/>
      <c r="K154" s="12"/>
      <c r="L154" s="12"/>
      <c r="M154" s="13"/>
      <c r="N154" s="1" t="s">
        <v>431</v>
      </c>
      <c r="O154" s="1" t="s">
        <v>50</v>
      </c>
      <c r="P154" s="1" t="s">
        <v>50</v>
      </c>
      <c r="Q154" s="1" t="s">
        <v>412</v>
      </c>
      <c r="R154" s="1" t="s">
        <v>59</v>
      </c>
      <c r="S154" s="1" t="s">
        <v>59</v>
      </c>
      <c r="T154" s="1" t="s">
        <v>58</v>
      </c>
      <c r="AR154" s="1" t="s">
        <v>50</v>
      </c>
      <c r="AS154" s="1" t="s">
        <v>50</v>
      </c>
      <c r="AU154" s="1" t="s">
        <v>432</v>
      </c>
      <c r="AV154">
        <v>322</v>
      </c>
    </row>
    <row r="155" spans="1:48" ht="30" customHeight="1" x14ac:dyDescent="0.3">
      <c r="A155" s="13" t="s">
        <v>433</v>
      </c>
      <c r="B155" s="13" t="s">
        <v>50</v>
      </c>
      <c r="C155" s="13" t="s">
        <v>415</v>
      </c>
      <c r="D155" s="11">
        <v>8</v>
      </c>
      <c r="E155" s="12"/>
      <c r="F155" s="12"/>
      <c r="G155" s="12"/>
      <c r="H155" s="12"/>
      <c r="I155" s="12"/>
      <c r="J155" s="12"/>
      <c r="K155" s="12"/>
      <c r="L155" s="12"/>
      <c r="M155" s="13"/>
      <c r="N155" s="1" t="s">
        <v>434</v>
      </c>
      <c r="O155" s="1" t="s">
        <v>50</v>
      </c>
      <c r="P155" s="1" t="s">
        <v>50</v>
      </c>
      <c r="Q155" s="1" t="s">
        <v>412</v>
      </c>
      <c r="R155" s="1" t="s">
        <v>59</v>
      </c>
      <c r="S155" s="1" t="s">
        <v>59</v>
      </c>
      <c r="T155" s="1" t="s">
        <v>58</v>
      </c>
      <c r="AR155" s="1" t="s">
        <v>50</v>
      </c>
      <c r="AS155" s="1" t="s">
        <v>50</v>
      </c>
      <c r="AU155" s="1" t="s">
        <v>435</v>
      </c>
      <c r="AV155">
        <v>323</v>
      </c>
    </row>
    <row r="156" spans="1:48" ht="30" customHeight="1" x14ac:dyDescent="0.3">
      <c r="A156" s="13" t="s">
        <v>436</v>
      </c>
      <c r="B156" s="13" t="s">
        <v>50</v>
      </c>
      <c r="C156" s="13" t="s">
        <v>415</v>
      </c>
      <c r="D156" s="11">
        <v>4</v>
      </c>
      <c r="E156" s="12"/>
      <c r="F156" s="12"/>
      <c r="G156" s="12"/>
      <c r="H156" s="12"/>
      <c r="I156" s="12"/>
      <c r="J156" s="12"/>
      <c r="K156" s="12"/>
      <c r="L156" s="12"/>
      <c r="M156" s="13"/>
      <c r="N156" s="1" t="s">
        <v>437</v>
      </c>
      <c r="O156" s="1" t="s">
        <v>50</v>
      </c>
      <c r="P156" s="1" t="s">
        <v>50</v>
      </c>
      <c r="Q156" s="1" t="s">
        <v>412</v>
      </c>
      <c r="R156" s="1" t="s">
        <v>59</v>
      </c>
      <c r="S156" s="1" t="s">
        <v>59</v>
      </c>
      <c r="T156" s="1" t="s">
        <v>58</v>
      </c>
      <c r="AR156" s="1" t="s">
        <v>50</v>
      </c>
      <c r="AS156" s="1" t="s">
        <v>50</v>
      </c>
      <c r="AU156" s="1" t="s">
        <v>438</v>
      </c>
      <c r="AV156">
        <v>324</v>
      </c>
    </row>
    <row r="157" spans="1:48" ht="30" customHeight="1" x14ac:dyDescent="0.3">
      <c r="A157" s="13" t="s">
        <v>439</v>
      </c>
      <c r="B157" s="13" t="s">
        <v>50</v>
      </c>
      <c r="C157" s="13" t="s">
        <v>415</v>
      </c>
      <c r="D157" s="11">
        <v>18</v>
      </c>
      <c r="E157" s="12"/>
      <c r="F157" s="12"/>
      <c r="G157" s="12"/>
      <c r="H157" s="12"/>
      <c r="I157" s="12"/>
      <c r="J157" s="12"/>
      <c r="K157" s="12"/>
      <c r="L157" s="12"/>
      <c r="M157" s="13"/>
      <c r="N157" s="1" t="s">
        <v>440</v>
      </c>
      <c r="O157" s="1" t="s">
        <v>50</v>
      </c>
      <c r="P157" s="1" t="s">
        <v>50</v>
      </c>
      <c r="Q157" s="1" t="s">
        <v>412</v>
      </c>
      <c r="R157" s="1" t="s">
        <v>59</v>
      </c>
      <c r="S157" s="1" t="s">
        <v>59</v>
      </c>
      <c r="T157" s="1" t="s">
        <v>58</v>
      </c>
      <c r="AR157" s="1" t="s">
        <v>50</v>
      </c>
      <c r="AS157" s="1" t="s">
        <v>50</v>
      </c>
      <c r="AU157" s="1" t="s">
        <v>441</v>
      </c>
      <c r="AV157">
        <v>325</v>
      </c>
    </row>
    <row r="158" spans="1:48" ht="30" customHeight="1" x14ac:dyDescent="0.3">
      <c r="A158" s="13" t="s">
        <v>442</v>
      </c>
      <c r="B158" s="13" t="s">
        <v>50</v>
      </c>
      <c r="C158" s="13" t="s">
        <v>415</v>
      </c>
      <c r="D158" s="11">
        <v>8</v>
      </c>
      <c r="E158" s="12"/>
      <c r="F158" s="12"/>
      <c r="G158" s="12"/>
      <c r="H158" s="12"/>
      <c r="I158" s="12"/>
      <c r="J158" s="12"/>
      <c r="K158" s="12"/>
      <c r="L158" s="12"/>
      <c r="M158" s="13"/>
      <c r="N158" s="1" t="s">
        <v>443</v>
      </c>
      <c r="O158" s="1" t="s">
        <v>50</v>
      </c>
      <c r="P158" s="1" t="s">
        <v>50</v>
      </c>
      <c r="Q158" s="1" t="s">
        <v>412</v>
      </c>
      <c r="R158" s="1" t="s">
        <v>59</v>
      </c>
      <c r="S158" s="1" t="s">
        <v>59</v>
      </c>
      <c r="T158" s="1" t="s">
        <v>58</v>
      </c>
      <c r="AR158" s="1" t="s">
        <v>50</v>
      </c>
      <c r="AS158" s="1" t="s">
        <v>50</v>
      </c>
      <c r="AU158" s="1" t="s">
        <v>444</v>
      </c>
      <c r="AV158">
        <v>326</v>
      </c>
    </row>
    <row r="159" spans="1:48" ht="30" customHeight="1" x14ac:dyDescent="0.3">
      <c r="A159" s="13" t="s">
        <v>445</v>
      </c>
      <c r="B159" s="13" t="s">
        <v>50</v>
      </c>
      <c r="C159" s="13" t="s">
        <v>291</v>
      </c>
      <c r="D159" s="11">
        <v>27</v>
      </c>
      <c r="E159" s="12"/>
      <c r="F159" s="12"/>
      <c r="G159" s="12"/>
      <c r="H159" s="12"/>
      <c r="I159" s="12"/>
      <c r="J159" s="12"/>
      <c r="K159" s="12"/>
      <c r="L159" s="12"/>
      <c r="M159" s="13"/>
      <c r="N159" s="1" t="s">
        <v>446</v>
      </c>
      <c r="O159" s="1" t="s">
        <v>50</v>
      </c>
      <c r="P159" s="1" t="s">
        <v>50</v>
      </c>
      <c r="Q159" s="1" t="s">
        <v>412</v>
      </c>
      <c r="R159" s="1" t="s">
        <v>59</v>
      </c>
      <c r="S159" s="1" t="s">
        <v>59</v>
      </c>
      <c r="T159" s="1" t="s">
        <v>58</v>
      </c>
      <c r="AR159" s="1" t="s">
        <v>50</v>
      </c>
      <c r="AS159" s="1" t="s">
        <v>50</v>
      </c>
      <c r="AU159" s="1" t="s">
        <v>447</v>
      </c>
      <c r="AV159">
        <v>327</v>
      </c>
    </row>
    <row r="160" spans="1:48" ht="30" customHeight="1" x14ac:dyDescent="0.3">
      <c r="A160" s="13" t="s">
        <v>448</v>
      </c>
      <c r="B160" s="13" t="s">
        <v>449</v>
      </c>
      <c r="C160" s="13" t="s">
        <v>291</v>
      </c>
      <c r="D160" s="11">
        <v>1</v>
      </c>
      <c r="E160" s="12"/>
      <c r="F160" s="12"/>
      <c r="G160" s="12"/>
      <c r="H160" s="12"/>
      <c r="I160" s="12"/>
      <c r="J160" s="12"/>
      <c r="K160" s="12"/>
      <c r="L160" s="12"/>
      <c r="M160" s="13"/>
      <c r="N160" s="1" t="s">
        <v>450</v>
      </c>
      <c r="O160" s="1" t="s">
        <v>50</v>
      </c>
      <c r="P160" s="1" t="s">
        <v>50</v>
      </c>
      <c r="Q160" s="1" t="s">
        <v>412</v>
      </c>
      <c r="R160" s="1" t="s">
        <v>59</v>
      </c>
      <c r="S160" s="1" t="s">
        <v>59</v>
      </c>
      <c r="T160" s="1" t="s">
        <v>58</v>
      </c>
      <c r="AR160" s="1" t="s">
        <v>50</v>
      </c>
      <c r="AS160" s="1" t="s">
        <v>50</v>
      </c>
      <c r="AU160" s="1" t="s">
        <v>451</v>
      </c>
      <c r="AV160">
        <v>328</v>
      </c>
    </row>
    <row r="161" spans="1:48" ht="30" customHeight="1" x14ac:dyDescent="0.3">
      <c r="A161" s="13" t="s">
        <v>452</v>
      </c>
      <c r="B161" s="13" t="s">
        <v>453</v>
      </c>
      <c r="C161" s="13" t="s">
        <v>291</v>
      </c>
      <c r="D161" s="11">
        <v>25</v>
      </c>
      <c r="E161" s="12"/>
      <c r="F161" s="12"/>
      <c r="G161" s="12"/>
      <c r="H161" s="12"/>
      <c r="I161" s="12"/>
      <c r="J161" s="12"/>
      <c r="K161" s="12"/>
      <c r="L161" s="12"/>
      <c r="M161" s="13"/>
      <c r="N161" s="1" t="s">
        <v>454</v>
      </c>
      <c r="O161" s="1" t="s">
        <v>50</v>
      </c>
      <c r="P161" s="1" t="s">
        <v>50</v>
      </c>
      <c r="Q161" s="1" t="s">
        <v>412</v>
      </c>
      <c r="R161" s="1" t="s">
        <v>59</v>
      </c>
      <c r="S161" s="1" t="s">
        <v>59</v>
      </c>
      <c r="T161" s="1" t="s">
        <v>58</v>
      </c>
      <c r="AR161" s="1" t="s">
        <v>50</v>
      </c>
      <c r="AS161" s="1" t="s">
        <v>50</v>
      </c>
      <c r="AU161" s="1" t="s">
        <v>455</v>
      </c>
      <c r="AV161">
        <v>329</v>
      </c>
    </row>
    <row r="162" spans="1:48" ht="30" customHeight="1" x14ac:dyDescent="0.3">
      <c r="A162" s="13" t="s">
        <v>456</v>
      </c>
      <c r="B162" s="13" t="s">
        <v>457</v>
      </c>
      <c r="C162" s="13" t="s">
        <v>415</v>
      </c>
      <c r="D162" s="11">
        <v>27</v>
      </c>
      <c r="E162" s="12"/>
      <c r="F162" s="12"/>
      <c r="G162" s="12"/>
      <c r="H162" s="12"/>
      <c r="I162" s="12"/>
      <c r="J162" s="12"/>
      <c r="K162" s="12"/>
      <c r="L162" s="12"/>
      <c r="M162" s="13"/>
      <c r="N162" s="1" t="s">
        <v>458</v>
      </c>
      <c r="O162" s="1" t="s">
        <v>50</v>
      </c>
      <c r="P162" s="1" t="s">
        <v>50</v>
      </c>
      <c r="Q162" s="1" t="s">
        <v>412</v>
      </c>
      <c r="R162" s="1" t="s">
        <v>59</v>
      </c>
      <c r="S162" s="1" t="s">
        <v>59</v>
      </c>
      <c r="T162" s="1" t="s">
        <v>58</v>
      </c>
      <c r="AR162" s="1" t="s">
        <v>50</v>
      </c>
      <c r="AS162" s="1" t="s">
        <v>50</v>
      </c>
      <c r="AU162" s="1" t="s">
        <v>459</v>
      </c>
      <c r="AV162">
        <v>330</v>
      </c>
    </row>
    <row r="163" spans="1:48" ht="30" customHeight="1" x14ac:dyDescent="0.3">
      <c r="A163" s="13" t="s">
        <v>460</v>
      </c>
      <c r="B163" s="13" t="s">
        <v>461</v>
      </c>
      <c r="C163" s="13" t="s">
        <v>291</v>
      </c>
      <c r="D163" s="11">
        <v>27</v>
      </c>
      <c r="E163" s="12"/>
      <c r="F163" s="12"/>
      <c r="G163" s="12"/>
      <c r="H163" s="12"/>
      <c r="I163" s="12"/>
      <c r="J163" s="12"/>
      <c r="K163" s="12"/>
      <c r="L163" s="12"/>
      <c r="M163" s="13"/>
      <c r="N163" s="1" t="s">
        <v>462</v>
      </c>
      <c r="O163" s="1" t="s">
        <v>50</v>
      </c>
      <c r="P163" s="1" t="s">
        <v>50</v>
      </c>
      <c r="Q163" s="1" t="s">
        <v>412</v>
      </c>
      <c r="R163" s="1" t="s">
        <v>59</v>
      </c>
      <c r="S163" s="1" t="s">
        <v>59</v>
      </c>
      <c r="T163" s="1" t="s">
        <v>58</v>
      </c>
      <c r="AR163" s="1" t="s">
        <v>50</v>
      </c>
      <c r="AS163" s="1" t="s">
        <v>50</v>
      </c>
      <c r="AU163" s="1" t="s">
        <v>463</v>
      </c>
      <c r="AV163">
        <v>331</v>
      </c>
    </row>
    <row r="164" spans="1:48" ht="30" customHeight="1" x14ac:dyDescent="0.3">
      <c r="A164" s="13" t="s">
        <v>464</v>
      </c>
      <c r="B164" s="13" t="s">
        <v>465</v>
      </c>
      <c r="C164" s="13" t="s">
        <v>291</v>
      </c>
      <c r="D164" s="11">
        <v>27</v>
      </c>
      <c r="E164" s="12"/>
      <c r="F164" s="12"/>
      <c r="G164" s="12"/>
      <c r="H164" s="12"/>
      <c r="I164" s="12"/>
      <c r="J164" s="12"/>
      <c r="K164" s="12"/>
      <c r="L164" s="12"/>
      <c r="M164" s="13"/>
      <c r="N164" s="1" t="s">
        <v>466</v>
      </c>
      <c r="O164" s="1" t="s">
        <v>50</v>
      </c>
      <c r="P164" s="1" t="s">
        <v>50</v>
      </c>
      <c r="Q164" s="1" t="s">
        <v>412</v>
      </c>
      <c r="R164" s="1" t="s">
        <v>59</v>
      </c>
      <c r="S164" s="1" t="s">
        <v>59</v>
      </c>
      <c r="T164" s="1" t="s">
        <v>58</v>
      </c>
      <c r="AR164" s="1" t="s">
        <v>50</v>
      </c>
      <c r="AS164" s="1" t="s">
        <v>50</v>
      </c>
      <c r="AU164" s="1" t="s">
        <v>467</v>
      </c>
      <c r="AV164">
        <v>332</v>
      </c>
    </row>
    <row r="165" spans="1:48" ht="30" customHeight="1" x14ac:dyDescent="0.3">
      <c r="A165" s="13" t="s">
        <v>468</v>
      </c>
      <c r="B165" s="13" t="s">
        <v>469</v>
      </c>
      <c r="C165" s="13" t="s">
        <v>291</v>
      </c>
      <c r="D165" s="11">
        <v>27</v>
      </c>
      <c r="E165" s="12"/>
      <c r="F165" s="12"/>
      <c r="G165" s="12"/>
      <c r="H165" s="12"/>
      <c r="I165" s="12"/>
      <c r="J165" s="12"/>
      <c r="K165" s="12"/>
      <c r="L165" s="12"/>
      <c r="M165" s="13"/>
      <c r="N165" s="1" t="s">
        <v>470</v>
      </c>
      <c r="O165" s="1" t="s">
        <v>50</v>
      </c>
      <c r="P165" s="1" t="s">
        <v>50</v>
      </c>
      <c r="Q165" s="1" t="s">
        <v>412</v>
      </c>
      <c r="R165" s="1" t="s">
        <v>59</v>
      </c>
      <c r="S165" s="1" t="s">
        <v>59</v>
      </c>
      <c r="T165" s="1" t="s">
        <v>58</v>
      </c>
      <c r="AR165" s="1" t="s">
        <v>50</v>
      </c>
      <c r="AS165" s="1" t="s">
        <v>50</v>
      </c>
      <c r="AU165" s="1" t="s">
        <v>471</v>
      </c>
      <c r="AV165">
        <v>333</v>
      </c>
    </row>
    <row r="166" spans="1:48" ht="30" customHeight="1" x14ac:dyDescent="0.3">
      <c r="A166" s="13" t="s">
        <v>472</v>
      </c>
      <c r="B166" s="13" t="s">
        <v>473</v>
      </c>
      <c r="C166" s="13" t="s">
        <v>291</v>
      </c>
      <c r="D166" s="11">
        <v>27</v>
      </c>
      <c r="E166" s="12"/>
      <c r="F166" s="12"/>
      <c r="G166" s="12"/>
      <c r="H166" s="12"/>
      <c r="I166" s="12"/>
      <c r="J166" s="12"/>
      <c r="K166" s="12"/>
      <c r="L166" s="12"/>
      <c r="M166" s="13"/>
      <c r="N166" s="1" t="s">
        <v>474</v>
      </c>
      <c r="O166" s="1" t="s">
        <v>50</v>
      </c>
      <c r="P166" s="1" t="s">
        <v>50</v>
      </c>
      <c r="Q166" s="1" t="s">
        <v>412</v>
      </c>
      <c r="R166" s="1" t="s">
        <v>59</v>
      </c>
      <c r="S166" s="1" t="s">
        <v>59</v>
      </c>
      <c r="T166" s="1" t="s">
        <v>58</v>
      </c>
      <c r="AR166" s="1" t="s">
        <v>50</v>
      </c>
      <c r="AS166" s="1" t="s">
        <v>50</v>
      </c>
      <c r="AU166" s="1" t="s">
        <v>475</v>
      </c>
      <c r="AV166">
        <v>334</v>
      </c>
    </row>
    <row r="167" spans="1:48" ht="30" customHeight="1" x14ac:dyDescent="0.3">
      <c r="A167" s="13" t="s">
        <v>476</v>
      </c>
      <c r="B167" s="13" t="s">
        <v>477</v>
      </c>
      <c r="C167" s="13" t="s">
        <v>291</v>
      </c>
      <c r="D167" s="11">
        <v>27</v>
      </c>
      <c r="E167" s="12"/>
      <c r="F167" s="12"/>
      <c r="G167" s="12"/>
      <c r="H167" s="12"/>
      <c r="I167" s="12"/>
      <c r="J167" s="12"/>
      <c r="K167" s="12"/>
      <c r="L167" s="12"/>
      <c r="M167" s="13"/>
      <c r="N167" s="1" t="s">
        <v>478</v>
      </c>
      <c r="O167" s="1" t="s">
        <v>50</v>
      </c>
      <c r="P167" s="1" t="s">
        <v>50</v>
      </c>
      <c r="Q167" s="1" t="s">
        <v>412</v>
      </c>
      <c r="R167" s="1" t="s">
        <v>59</v>
      </c>
      <c r="S167" s="1" t="s">
        <v>59</v>
      </c>
      <c r="T167" s="1" t="s">
        <v>58</v>
      </c>
      <c r="AR167" s="1" t="s">
        <v>50</v>
      </c>
      <c r="AS167" s="1" t="s">
        <v>50</v>
      </c>
      <c r="AU167" s="1" t="s">
        <v>479</v>
      </c>
      <c r="AV167">
        <v>335</v>
      </c>
    </row>
    <row r="168" spans="1:48" ht="30" customHeight="1" x14ac:dyDescent="0.3">
      <c r="A168" s="13" t="s">
        <v>480</v>
      </c>
      <c r="B168" s="13" t="s">
        <v>481</v>
      </c>
      <c r="C168" s="13" t="s">
        <v>291</v>
      </c>
      <c r="D168" s="11">
        <v>2</v>
      </c>
      <c r="E168" s="12"/>
      <c r="F168" s="12"/>
      <c r="G168" s="12"/>
      <c r="H168" s="12"/>
      <c r="I168" s="12"/>
      <c r="J168" s="12"/>
      <c r="K168" s="12"/>
      <c r="L168" s="12"/>
      <c r="M168" s="13"/>
      <c r="N168" s="1" t="s">
        <v>482</v>
      </c>
      <c r="O168" s="1" t="s">
        <v>50</v>
      </c>
      <c r="P168" s="1" t="s">
        <v>50</v>
      </c>
      <c r="Q168" s="1" t="s">
        <v>412</v>
      </c>
      <c r="R168" s="1" t="s">
        <v>59</v>
      </c>
      <c r="S168" s="1" t="s">
        <v>59</v>
      </c>
      <c r="T168" s="1" t="s">
        <v>58</v>
      </c>
      <c r="AR168" s="1" t="s">
        <v>50</v>
      </c>
      <c r="AS168" s="1" t="s">
        <v>50</v>
      </c>
      <c r="AU168" s="1" t="s">
        <v>483</v>
      </c>
      <c r="AV168">
        <v>336</v>
      </c>
    </row>
    <row r="169" spans="1:48" ht="30" customHeight="1" x14ac:dyDescent="0.3">
      <c r="A169" s="13" t="s">
        <v>484</v>
      </c>
      <c r="B169" s="13" t="s">
        <v>485</v>
      </c>
      <c r="C169" s="13" t="s">
        <v>291</v>
      </c>
      <c r="D169" s="11">
        <v>2</v>
      </c>
      <c r="E169" s="12"/>
      <c r="F169" s="12"/>
      <c r="G169" s="12"/>
      <c r="H169" s="12"/>
      <c r="I169" s="12"/>
      <c r="J169" s="12"/>
      <c r="K169" s="12"/>
      <c r="L169" s="12"/>
      <c r="M169" s="13"/>
      <c r="N169" s="1" t="s">
        <v>486</v>
      </c>
      <c r="O169" s="1" t="s">
        <v>50</v>
      </c>
      <c r="P169" s="1" t="s">
        <v>50</v>
      </c>
      <c r="Q169" s="1" t="s">
        <v>412</v>
      </c>
      <c r="R169" s="1" t="s">
        <v>59</v>
      </c>
      <c r="S169" s="1" t="s">
        <v>59</v>
      </c>
      <c r="T169" s="1" t="s">
        <v>58</v>
      </c>
      <c r="AR169" s="1" t="s">
        <v>50</v>
      </c>
      <c r="AS169" s="1" t="s">
        <v>50</v>
      </c>
      <c r="AU169" s="1" t="s">
        <v>487</v>
      </c>
      <c r="AV169">
        <v>337</v>
      </c>
    </row>
    <row r="170" spans="1:48" ht="30" customHeight="1" x14ac:dyDescent="0.3">
      <c r="A170" s="13" t="s">
        <v>488</v>
      </c>
      <c r="B170" s="13" t="s">
        <v>489</v>
      </c>
      <c r="C170" s="13" t="s">
        <v>490</v>
      </c>
      <c r="D170" s="11">
        <v>10</v>
      </c>
      <c r="E170" s="12"/>
      <c r="F170" s="12"/>
      <c r="G170" s="12"/>
      <c r="H170" s="12"/>
      <c r="I170" s="12"/>
      <c r="J170" s="12"/>
      <c r="K170" s="12"/>
      <c r="L170" s="12"/>
      <c r="M170" s="13"/>
      <c r="N170" s="1" t="s">
        <v>491</v>
      </c>
      <c r="O170" s="1" t="s">
        <v>50</v>
      </c>
      <c r="P170" s="1" t="s">
        <v>50</v>
      </c>
      <c r="Q170" s="1" t="s">
        <v>412</v>
      </c>
      <c r="R170" s="1" t="s">
        <v>59</v>
      </c>
      <c r="S170" s="1" t="s">
        <v>59</v>
      </c>
      <c r="T170" s="1" t="s">
        <v>58</v>
      </c>
      <c r="AR170" s="1" t="s">
        <v>50</v>
      </c>
      <c r="AS170" s="1" t="s">
        <v>50</v>
      </c>
      <c r="AU170" s="1" t="s">
        <v>492</v>
      </c>
      <c r="AV170">
        <v>338</v>
      </c>
    </row>
    <row r="171" spans="1:48" ht="30" customHeight="1" x14ac:dyDescent="0.3">
      <c r="A171" s="13" t="s">
        <v>493</v>
      </c>
      <c r="B171" s="13" t="s">
        <v>50</v>
      </c>
      <c r="C171" s="13" t="s">
        <v>490</v>
      </c>
      <c r="D171" s="11">
        <v>1</v>
      </c>
      <c r="E171" s="12"/>
      <c r="F171" s="12"/>
      <c r="G171" s="12"/>
      <c r="H171" s="12"/>
      <c r="I171" s="12"/>
      <c r="J171" s="12"/>
      <c r="K171" s="12"/>
      <c r="L171" s="12"/>
      <c r="M171" s="13"/>
      <c r="N171" s="1" t="s">
        <v>494</v>
      </c>
      <c r="O171" s="1" t="s">
        <v>50</v>
      </c>
      <c r="P171" s="1" t="s">
        <v>50</v>
      </c>
      <c r="Q171" s="1" t="s">
        <v>412</v>
      </c>
      <c r="R171" s="1" t="s">
        <v>59</v>
      </c>
      <c r="S171" s="1" t="s">
        <v>59</v>
      </c>
      <c r="T171" s="1" t="s">
        <v>58</v>
      </c>
      <c r="AR171" s="1" t="s">
        <v>50</v>
      </c>
      <c r="AS171" s="1" t="s">
        <v>50</v>
      </c>
      <c r="AU171" s="1" t="s">
        <v>495</v>
      </c>
      <c r="AV171">
        <v>339</v>
      </c>
    </row>
    <row r="172" spans="1:48" ht="30" customHeight="1" x14ac:dyDescent="0.3">
      <c r="A172" s="13" t="s">
        <v>496</v>
      </c>
      <c r="B172" s="13" t="s">
        <v>497</v>
      </c>
      <c r="C172" s="13" t="s">
        <v>415</v>
      </c>
      <c r="D172" s="11">
        <v>29</v>
      </c>
      <c r="E172" s="12"/>
      <c r="F172" s="12"/>
      <c r="G172" s="12"/>
      <c r="H172" s="12"/>
      <c r="I172" s="12"/>
      <c r="J172" s="12"/>
      <c r="K172" s="12"/>
      <c r="L172" s="12"/>
      <c r="M172" s="13"/>
      <c r="N172" s="1" t="s">
        <v>498</v>
      </c>
      <c r="O172" s="1" t="s">
        <v>50</v>
      </c>
      <c r="P172" s="1" t="s">
        <v>50</v>
      </c>
      <c r="Q172" s="1" t="s">
        <v>412</v>
      </c>
      <c r="R172" s="1" t="s">
        <v>59</v>
      </c>
      <c r="S172" s="1" t="s">
        <v>59</v>
      </c>
      <c r="T172" s="1" t="s">
        <v>58</v>
      </c>
      <c r="AR172" s="1" t="s">
        <v>50</v>
      </c>
      <c r="AS172" s="1" t="s">
        <v>50</v>
      </c>
      <c r="AU172" s="1" t="s">
        <v>499</v>
      </c>
      <c r="AV172">
        <v>340</v>
      </c>
    </row>
    <row r="173" spans="1:48" ht="30" customHeight="1" x14ac:dyDescent="0.3">
      <c r="A173" s="13" t="s">
        <v>500</v>
      </c>
      <c r="B173" s="13" t="s">
        <v>501</v>
      </c>
      <c r="C173" s="13" t="s">
        <v>291</v>
      </c>
      <c r="D173" s="11">
        <v>29</v>
      </c>
      <c r="E173" s="12"/>
      <c r="F173" s="12"/>
      <c r="G173" s="12"/>
      <c r="H173" s="12"/>
      <c r="I173" s="12"/>
      <c r="J173" s="12"/>
      <c r="K173" s="12"/>
      <c r="L173" s="12"/>
      <c r="M173" s="13"/>
      <c r="N173" s="1" t="s">
        <v>502</v>
      </c>
      <c r="O173" s="1" t="s">
        <v>50</v>
      </c>
      <c r="P173" s="1" t="s">
        <v>50</v>
      </c>
      <c r="Q173" s="1" t="s">
        <v>412</v>
      </c>
      <c r="R173" s="1" t="s">
        <v>59</v>
      </c>
      <c r="S173" s="1" t="s">
        <v>59</v>
      </c>
      <c r="T173" s="1" t="s">
        <v>58</v>
      </c>
      <c r="AR173" s="1" t="s">
        <v>50</v>
      </c>
      <c r="AS173" s="1" t="s">
        <v>50</v>
      </c>
      <c r="AU173" s="1" t="s">
        <v>503</v>
      </c>
      <c r="AV173">
        <v>341</v>
      </c>
    </row>
    <row r="174" spans="1:48" ht="30" customHeight="1" x14ac:dyDescent="0.3">
      <c r="A174" s="13" t="s">
        <v>504</v>
      </c>
      <c r="B174" s="13" t="s">
        <v>449</v>
      </c>
      <c r="C174" s="13" t="s">
        <v>490</v>
      </c>
      <c r="D174" s="11">
        <v>1</v>
      </c>
      <c r="E174" s="12"/>
      <c r="F174" s="12"/>
      <c r="G174" s="12"/>
      <c r="H174" s="12"/>
      <c r="I174" s="12"/>
      <c r="J174" s="12"/>
      <c r="K174" s="12"/>
      <c r="L174" s="12"/>
      <c r="M174" s="13"/>
      <c r="N174" s="1" t="s">
        <v>505</v>
      </c>
      <c r="O174" s="1" t="s">
        <v>50</v>
      </c>
      <c r="P174" s="1" t="s">
        <v>50</v>
      </c>
      <c r="Q174" s="1" t="s">
        <v>412</v>
      </c>
      <c r="R174" s="1" t="s">
        <v>59</v>
      </c>
      <c r="S174" s="1" t="s">
        <v>59</v>
      </c>
      <c r="T174" s="1" t="s">
        <v>58</v>
      </c>
      <c r="AR174" s="1" t="s">
        <v>50</v>
      </c>
      <c r="AS174" s="1" t="s">
        <v>50</v>
      </c>
      <c r="AU174" s="1" t="s">
        <v>506</v>
      </c>
      <c r="AV174">
        <v>342</v>
      </c>
    </row>
    <row r="175" spans="1:48" ht="30" customHeight="1" x14ac:dyDescent="0.3">
      <c r="A175" s="13" t="s">
        <v>507</v>
      </c>
      <c r="B175" s="13" t="s">
        <v>508</v>
      </c>
      <c r="C175" s="13" t="s">
        <v>490</v>
      </c>
      <c r="D175" s="11">
        <v>1</v>
      </c>
      <c r="E175" s="12"/>
      <c r="F175" s="12"/>
      <c r="G175" s="12"/>
      <c r="H175" s="12"/>
      <c r="I175" s="12"/>
      <c r="J175" s="12"/>
      <c r="K175" s="12"/>
      <c r="L175" s="12"/>
      <c r="M175" s="13"/>
      <c r="N175" s="1" t="s">
        <v>509</v>
      </c>
      <c r="O175" s="1" t="s">
        <v>50</v>
      </c>
      <c r="P175" s="1" t="s">
        <v>50</v>
      </c>
      <c r="Q175" s="1" t="s">
        <v>412</v>
      </c>
      <c r="R175" s="1" t="s">
        <v>59</v>
      </c>
      <c r="S175" s="1" t="s">
        <v>59</v>
      </c>
      <c r="T175" s="1" t="s">
        <v>58</v>
      </c>
      <c r="AR175" s="1" t="s">
        <v>50</v>
      </c>
      <c r="AS175" s="1" t="s">
        <v>50</v>
      </c>
      <c r="AU175" s="1" t="s">
        <v>510</v>
      </c>
      <c r="AV175">
        <v>343</v>
      </c>
    </row>
    <row r="176" spans="1:48" ht="30" customHeight="1" x14ac:dyDescent="0.3">
      <c r="A176" s="13" t="s">
        <v>511</v>
      </c>
      <c r="B176" s="13" t="s">
        <v>512</v>
      </c>
      <c r="C176" s="13" t="s">
        <v>318</v>
      </c>
      <c r="D176" s="11">
        <v>30</v>
      </c>
      <c r="E176" s="12"/>
      <c r="F176" s="12"/>
      <c r="G176" s="12"/>
      <c r="H176" s="12"/>
      <c r="I176" s="12"/>
      <c r="J176" s="12"/>
      <c r="K176" s="12"/>
      <c r="L176" s="12"/>
      <c r="M176" s="13"/>
      <c r="N176" s="1" t="s">
        <v>513</v>
      </c>
      <c r="O176" s="1" t="s">
        <v>50</v>
      </c>
      <c r="P176" s="1" t="s">
        <v>50</v>
      </c>
      <c r="Q176" s="1" t="s">
        <v>412</v>
      </c>
      <c r="R176" s="1" t="s">
        <v>58</v>
      </c>
      <c r="S176" s="1" t="s">
        <v>59</v>
      </c>
      <c r="T176" s="1" t="s">
        <v>59</v>
      </c>
      <c r="AR176" s="1" t="s">
        <v>50</v>
      </c>
      <c r="AS176" s="1" t="s">
        <v>50</v>
      </c>
      <c r="AU176" s="1" t="s">
        <v>514</v>
      </c>
      <c r="AV176">
        <v>351</v>
      </c>
    </row>
    <row r="177" spans="1:48" ht="30" customHeight="1" x14ac:dyDescent="0.3">
      <c r="A177" s="13" t="s">
        <v>515</v>
      </c>
      <c r="B177" s="13" t="s">
        <v>50</v>
      </c>
      <c r="C177" s="13" t="s">
        <v>318</v>
      </c>
      <c r="D177" s="11">
        <v>6</v>
      </c>
      <c r="E177" s="12"/>
      <c r="F177" s="12"/>
      <c r="G177" s="12"/>
      <c r="H177" s="12"/>
      <c r="I177" s="12"/>
      <c r="J177" s="12"/>
      <c r="K177" s="12"/>
      <c r="L177" s="12"/>
      <c r="M177" s="13"/>
      <c r="N177" s="1" t="s">
        <v>516</v>
      </c>
      <c r="O177" s="1" t="s">
        <v>50</v>
      </c>
      <c r="P177" s="1" t="s">
        <v>50</v>
      </c>
      <c r="Q177" s="1" t="s">
        <v>412</v>
      </c>
      <c r="R177" s="1" t="s">
        <v>58</v>
      </c>
      <c r="S177" s="1" t="s">
        <v>59</v>
      </c>
      <c r="T177" s="1" t="s">
        <v>59</v>
      </c>
      <c r="AR177" s="1" t="s">
        <v>50</v>
      </c>
      <c r="AS177" s="1" t="s">
        <v>50</v>
      </c>
      <c r="AU177" s="1" t="s">
        <v>517</v>
      </c>
      <c r="AV177">
        <v>352</v>
      </c>
    </row>
    <row r="178" spans="1:48" ht="30" customHeight="1" x14ac:dyDescent="0.3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412</v>
      </c>
    </row>
    <row r="179" spans="1:48" ht="30" customHeight="1" x14ac:dyDescent="0.3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412</v>
      </c>
    </row>
    <row r="180" spans="1:48" ht="30" customHeight="1" x14ac:dyDescent="0.3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412</v>
      </c>
    </row>
    <row r="181" spans="1:48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412</v>
      </c>
    </row>
    <row r="182" spans="1:48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412</v>
      </c>
    </row>
    <row r="183" spans="1:48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412</v>
      </c>
    </row>
    <row r="184" spans="1:48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412</v>
      </c>
    </row>
    <row r="185" spans="1:48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412</v>
      </c>
    </row>
    <row r="186" spans="1:48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412</v>
      </c>
    </row>
    <row r="187" spans="1:48" ht="30" customHeight="1" x14ac:dyDescent="0.3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412</v>
      </c>
    </row>
    <row r="188" spans="1:48" ht="30" customHeight="1" x14ac:dyDescent="0.3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412</v>
      </c>
    </row>
    <row r="189" spans="1:48" ht="30" customHeight="1" x14ac:dyDescent="0.3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412</v>
      </c>
    </row>
    <row r="190" spans="1:48" ht="30" customHeight="1" x14ac:dyDescent="0.3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412</v>
      </c>
    </row>
    <row r="191" spans="1:48" ht="30" customHeight="1" x14ac:dyDescent="0.3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412</v>
      </c>
    </row>
    <row r="192" spans="1:48" ht="30" customHeight="1" x14ac:dyDescent="0.3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412</v>
      </c>
    </row>
    <row r="193" spans="1:48" ht="30" customHeight="1" x14ac:dyDescent="0.3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412</v>
      </c>
    </row>
    <row r="194" spans="1:48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412</v>
      </c>
    </row>
    <row r="195" spans="1:48" ht="30" customHeight="1" x14ac:dyDescent="0.3">
      <c r="A195" s="13" t="s">
        <v>188</v>
      </c>
      <c r="B195" s="11"/>
      <c r="C195" s="11"/>
      <c r="D195" s="11"/>
      <c r="E195" s="12"/>
      <c r="F195" s="12">
        <f>SUMIF(Q149:Q194,"010105",F149:F194)</f>
        <v>0</v>
      </c>
      <c r="G195" s="12"/>
      <c r="H195" s="12">
        <f>SUMIF(Q149:Q194,"010105",H149:H194)</f>
        <v>0</v>
      </c>
      <c r="I195" s="12"/>
      <c r="J195" s="12">
        <f>SUMIF(Q149:Q194,"010105",J149:J194)</f>
        <v>0</v>
      </c>
      <c r="K195" s="12"/>
      <c r="L195" s="12">
        <f>SUMIF(Q149:Q194,"010105",L149:L194)</f>
        <v>0</v>
      </c>
      <c r="M195" s="11"/>
      <c r="N195" t="s">
        <v>189</v>
      </c>
    </row>
    <row r="196" spans="1:48" ht="30" customHeight="1" x14ac:dyDescent="0.3">
      <c r="A196" s="13" t="s">
        <v>854</v>
      </c>
      <c r="B196" s="13" t="s">
        <v>50</v>
      </c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518</v>
      </c>
    </row>
    <row r="197" spans="1:48" ht="30" customHeight="1" x14ac:dyDescent="0.3">
      <c r="A197" s="13" t="s">
        <v>519</v>
      </c>
      <c r="B197" s="13" t="s">
        <v>520</v>
      </c>
      <c r="C197" s="13" t="s">
        <v>291</v>
      </c>
      <c r="D197" s="11">
        <v>3</v>
      </c>
      <c r="E197" s="12"/>
      <c r="F197" s="12"/>
      <c r="G197" s="12"/>
      <c r="H197" s="12"/>
      <c r="I197" s="12"/>
      <c r="J197" s="12"/>
      <c r="K197" s="12"/>
      <c r="L197" s="12"/>
      <c r="M197" s="13"/>
      <c r="N197" s="1" t="s">
        <v>521</v>
      </c>
      <c r="O197" s="1" t="s">
        <v>50</v>
      </c>
      <c r="P197" s="1" t="s">
        <v>50</v>
      </c>
      <c r="Q197" s="1" t="s">
        <v>518</v>
      </c>
      <c r="R197" s="1" t="s">
        <v>59</v>
      </c>
      <c r="S197" s="1" t="s">
        <v>59</v>
      </c>
      <c r="T197" s="1" t="s">
        <v>58</v>
      </c>
      <c r="AR197" s="1" t="s">
        <v>50</v>
      </c>
      <c r="AS197" s="1" t="s">
        <v>50</v>
      </c>
      <c r="AU197" s="1" t="s">
        <v>522</v>
      </c>
      <c r="AV197">
        <v>309</v>
      </c>
    </row>
    <row r="198" spans="1:48" ht="30" customHeight="1" x14ac:dyDescent="0.3">
      <c r="A198" s="13" t="s">
        <v>523</v>
      </c>
      <c r="B198" s="13" t="s">
        <v>524</v>
      </c>
      <c r="C198" s="13" t="s">
        <v>291</v>
      </c>
      <c r="D198" s="11">
        <v>3</v>
      </c>
      <c r="E198" s="12"/>
      <c r="F198" s="12"/>
      <c r="G198" s="12"/>
      <c r="H198" s="12"/>
      <c r="I198" s="12"/>
      <c r="J198" s="12"/>
      <c r="K198" s="12"/>
      <c r="L198" s="12"/>
      <c r="M198" s="13"/>
      <c r="N198" s="1" t="s">
        <v>525</v>
      </c>
      <c r="O198" s="1" t="s">
        <v>50</v>
      </c>
      <c r="P198" s="1" t="s">
        <v>50</v>
      </c>
      <c r="Q198" s="1" t="s">
        <v>518</v>
      </c>
      <c r="R198" s="1" t="s">
        <v>59</v>
      </c>
      <c r="S198" s="1" t="s">
        <v>59</v>
      </c>
      <c r="T198" s="1" t="s">
        <v>58</v>
      </c>
      <c r="AR198" s="1" t="s">
        <v>50</v>
      </c>
      <c r="AS198" s="1" t="s">
        <v>50</v>
      </c>
      <c r="AU198" s="1" t="s">
        <v>526</v>
      </c>
      <c r="AV198">
        <v>310</v>
      </c>
    </row>
    <row r="199" spans="1:48" ht="30" customHeight="1" x14ac:dyDescent="0.3">
      <c r="A199" s="13" t="s">
        <v>527</v>
      </c>
      <c r="B199" s="13" t="s">
        <v>528</v>
      </c>
      <c r="C199" s="13" t="s">
        <v>291</v>
      </c>
      <c r="D199" s="11">
        <v>3</v>
      </c>
      <c r="E199" s="12"/>
      <c r="F199" s="12"/>
      <c r="G199" s="12"/>
      <c r="H199" s="12"/>
      <c r="I199" s="12"/>
      <c r="J199" s="12"/>
      <c r="K199" s="12"/>
      <c r="L199" s="12"/>
      <c r="M199" s="13"/>
      <c r="N199" s="1" t="s">
        <v>529</v>
      </c>
      <c r="O199" s="1" t="s">
        <v>50</v>
      </c>
      <c r="P199" s="1" t="s">
        <v>50</v>
      </c>
      <c r="Q199" s="1" t="s">
        <v>518</v>
      </c>
      <c r="R199" s="1" t="s">
        <v>59</v>
      </c>
      <c r="S199" s="1" t="s">
        <v>59</v>
      </c>
      <c r="T199" s="1" t="s">
        <v>58</v>
      </c>
      <c r="AR199" s="1" t="s">
        <v>50</v>
      </c>
      <c r="AS199" s="1" t="s">
        <v>50</v>
      </c>
      <c r="AU199" s="1" t="s">
        <v>530</v>
      </c>
      <c r="AV199">
        <v>311</v>
      </c>
    </row>
    <row r="200" spans="1:48" ht="30" customHeight="1" x14ac:dyDescent="0.3">
      <c r="A200" s="13" t="s">
        <v>531</v>
      </c>
      <c r="B200" s="13" t="s">
        <v>532</v>
      </c>
      <c r="C200" s="13" t="s">
        <v>291</v>
      </c>
      <c r="D200" s="11">
        <v>3</v>
      </c>
      <c r="E200" s="12"/>
      <c r="F200" s="12"/>
      <c r="G200" s="12"/>
      <c r="H200" s="12"/>
      <c r="I200" s="12"/>
      <c r="J200" s="12"/>
      <c r="K200" s="12"/>
      <c r="L200" s="12"/>
      <c r="M200" s="13"/>
      <c r="N200" s="1" t="s">
        <v>533</v>
      </c>
      <c r="O200" s="1" t="s">
        <v>50</v>
      </c>
      <c r="P200" s="1" t="s">
        <v>50</v>
      </c>
      <c r="Q200" s="1" t="s">
        <v>518</v>
      </c>
      <c r="R200" s="1" t="s">
        <v>59</v>
      </c>
      <c r="S200" s="1" t="s">
        <v>59</v>
      </c>
      <c r="T200" s="1" t="s">
        <v>58</v>
      </c>
      <c r="AR200" s="1" t="s">
        <v>50</v>
      </c>
      <c r="AS200" s="1" t="s">
        <v>50</v>
      </c>
      <c r="AU200" s="1" t="s">
        <v>534</v>
      </c>
      <c r="AV200">
        <v>312</v>
      </c>
    </row>
    <row r="201" spans="1:48" ht="30" customHeight="1" x14ac:dyDescent="0.3">
      <c r="A201" s="13" t="s">
        <v>535</v>
      </c>
      <c r="B201" s="13" t="s">
        <v>536</v>
      </c>
      <c r="C201" s="13" t="s">
        <v>291</v>
      </c>
      <c r="D201" s="11">
        <v>3</v>
      </c>
      <c r="E201" s="12"/>
      <c r="F201" s="12"/>
      <c r="G201" s="12"/>
      <c r="H201" s="12"/>
      <c r="I201" s="12"/>
      <c r="J201" s="12"/>
      <c r="K201" s="12"/>
      <c r="L201" s="12"/>
      <c r="M201" s="13"/>
      <c r="N201" s="1" t="s">
        <v>537</v>
      </c>
      <c r="O201" s="1" t="s">
        <v>50</v>
      </c>
      <c r="P201" s="1" t="s">
        <v>50</v>
      </c>
      <c r="Q201" s="1" t="s">
        <v>518</v>
      </c>
      <c r="R201" s="1" t="s">
        <v>59</v>
      </c>
      <c r="S201" s="1" t="s">
        <v>59</v>
      </c>
      <c r="T201" s="1" t="s">
        <v>58</v>
      </c>
      <c r="AR201" s="1" t="s">
        <v>50</v>
      </c>
      <c r="AS201" s="1" t="s">
        <v>50</v>
      </c>
      <c r="AU201" s="1" t="s">
        <v>538</v>
      </c>
      <c r="AV201">
        <v>313</v>
      </c>
    </row>
    <row r="202" spans="1:48" ht="30" customHeight="1" x14ac:dyDescent="0.3">
      <c r="A202" s="13" t="s">
        <v>539</v>
      </c>
      <c r="B202" s="13" t="s">
        <v>532</v>
      </c>
      <c r="C202" s="13" t="s">
        <v>291</v>
      </c>
      <c r="D202" s="11">
        <v>12</v>
      </c>
      <c r="E202" s="12"/>
      <c r="F202" s="12"/>
      <c r="G202" s="12"/>
      <c r="H202" s="12"/>
      <c r="I202" s="12"/>
      <c r="J202" s="12"/>
      <c r="K202" s="12"/>
      <c r="L202" s="12"/>
      <c r="M202" s="13"/>
      <c r="N202" s="1" t="s">
        <v>540</v>
      </c>
      <c r="O202" s="1" t="s">
        <v>50</v>
      </c>
      <c r="P202" s="1" t="s">
        <v>50</v>
      </c>
      <c r="Q202" s="1" t="s">
        <v>518</v>
      </c>
      <c r="R202" s="1" t="s">
        <v>59</v>
      </c>
      <c r="S202" s="1" t="s">
        <v>59</v>
      </c>
      <c r="T202" s="1" t="s">
        <v>58</v>
      </c>
      <c r="AR202" s="1" t="s">
        <v>50</v>
      </c>
      <c r="AS202" s="1" t="s">
        <v>50</v>
      </c>
      <c r="AU202" s="1" t="s">
        <v>541</v>
      </c>
      <c r="AV202">
        <v>314</v>
      </c>
    </row>
    <row r="203" spans="1:48" ht="30" customHeight="1" x14ac:dyDescent="0.3">
      <c r="A203" s="13" t="s">
        <v>542</v>
      </c>
      <c r="B203" s="13" t="s">
        <v>50</v>
      </c>
      <c r="C203" s="13" t="s">
        <v>490</v>
      </c>
      <c r="D203" s="11">
        <v>1</v>
      </c>
      <c r="E203" s="12"/>
      <c r="F203" s="12"/>
      <c r="G203" s="12"/>
      <c r="H203" s="12"/>
      <c r="I203" s="12"/>
      <c r="J203" s="12"/>
      <c r="K203" s="12"/>
      <c r="L203" s="12"/>
      <c r="M203" s="13"/>
      <c r="N203" s="1" t="s">
        <v>543</v>
      </c>
      <c r="O203" s="1" t="s">
        <v>50</v>
      </c>
      <c r="P203" s="1" t="s">
        <v>50</v>
      </c>
      <c r="Q203" s="1" t="s">
        <v>518</v>
      </c>
      <c r="R203" s="1" t="s">
        <v>59</v>
      </c>
      <c r="S203" s="1" t="s">
        <v>59</v>
      </c>
      <c r="T203" s="1" t="s">
        <v>58</v>
      </c>
      <c r="AR203" s="1" t="s">
        <v>50</v>
      </c>
      <c r="AS203" s="1" t="s">
        <v>50</v>
      </c>
      <c r="AU203" s="1" t="s">
        <v>544</v>
      </c>
      <c r="AV203">
        <v>315</v>
      </c>
    </row>
    <row r="204" spans="1:48" ht="30" customHeight="1" x14ac:dyDescent="0.3">
      <c r="A204" s="13" t="s">
        <v>456</v>
      </c>
      <c r="B204" s="13" t="s">
        <v>50</v>
      </c>
      <c r="C204" s="13" t="s">
        <v>291</v>
      </c>
      <c r="D204" s="11">
        <v>3</v>
      </c>
      <c r="E204" s="12"/>
      <c r="F204" s="12"/>
      <c r="G204" s="12"/>
      <c r="H204" s="12"/>
      <c r="I204" s="12"/>
      <c r="J204" s="12"/>
      <c r="K204" s="12"/>
      <c r="L204" s="12"/>
      <c r="M204" s="13"/>
      <c r="N204" s="1" t="s">
        <v>545</v>
      </c>
      <c r="O204" s="1" t="s">
        <v>50</v>
      </c>
      <c r="P204" s="1" t="s">
        <v>50</v>
      </c>
      <c r="Q204" s="1" t="s">
        <v>518</v>
      </c>
      <c r="R204" s="1" t="s">
        <v>59</v>
      </c>
      <c r="S204" s="1" t="s">
        <v>59</v>
      </c>
      <c r="T204" s="1" t="s">
        <v>58</v>
      </c>
      <c r="AR204" s="1" t="s">
        <v>50</v>
      </c>
      <c r="AS204" s="1" t="s">
        <v>50</v>
      </c>
      <c r="AU204" s="1" t="s">
        <v>546</v>
      </c>
      <c r="AV204">
        <v>316</v>
      </c>
    </row>
    <row r="205" spans="1:48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518</v>
      </c>
    </row>
    <row r="206" spans="1:48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518</v>
      </c>
    </row>
    <row r="207" spans="1:48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518</v>
      </c>
    </row>
    <row r="208" spans="1:48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518</v>
      </c>
    </row>
    <row r="209" spans="1:48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518</v>
      </c>
    </row>
    <row r="210" spans="1:48" ht="30" customHeight="1" x14ac:dyDescent="0.3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 t="s">
        <v>518</v>
      </c>
    </row>
    <row r="211" spans="1:48" ht="30" customHeight="1" x14ac:dyDescent="0.3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518</v>
      </c>
    </row>
    <row r="212" spans="1:48" ht="30" customHeight="1" x14ac:dyDescent="0.3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518</v>
      </c>
    </row>
    <row r="213" spans="1:48" ht="30" customHeight="1" x14ac:dyDescent="0.3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1" t="s">
        <v>518</v>
      </c>
    </row>
    <row r="214" spans="1:48" ht="30" customHeight="1" x14ac:dyDescent="0.3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 t="s">
        <v>518</v>
      </c>
    </row>
    <row r="215" spans="1:48" ht="30" customHeight="1" x14ac:dyDescent="0.3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518</v>
      </c>
    </row>
    <row r="216" spans="1:48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518</v>
      </c>
    </row>
    <row r="217" spans="1:48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518</v>
      </c>
    </row>
    <row r="218" spans="1:48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518</v>
      </c>
    </row>
    <row r="219" spans="1:48" ht="30" customHeight="1" x14ac:dyDescent="0.3">
      <c r="A219" s="13" t="s">
        <v>188</v>
      </c>
      <c r="B219" s="11"/>
      <c r="C219" s="11"/>
      <c r="D219" s="11"/>
      <c r="E219" s="12"/>
      <c r="F219" s="12">
        <f>SUMIF(Q197:Q218,"010106",F197:F218)</f>
        <v>0</v>
      </c>
      <c r="G219" s="12"/>
      <c r="H219" s="12">
        <f>SUMIF(Q197:Q218,"010106",H197:H218)</f>
        <v>0</v>
      </c>
      <c r="I219" s="12"/>
      <c r="J219" s="12">
        <f>SUMIF(Q197:Q218,"010106",J197:J218)</f>
        <v>0</v>
      </c>
      <c r="K219" s="12"/>
      <c r="L219" s="12">
        <f>SUMIF(Q197:Q218,"010106",L197:L218)</f>
        <v>0</v>
      </c>
      <c r="M219" s="11"/>
      <c r="N219" t="s">
        <v>189</v>
      </c>
    </row>
    <row r="220" spans="1:48" ht="30" customHeight="1" x14ac:dyDescent="0.3">
      <c r="A220" s="13" t="s">
        <v>855</v>
      </c>
      <c r="B220" s="13" t="s">
        <v>50</v>
      </c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550</v>
      </c>
    </row>
    <row r="221" spans="1:48" ht="30" customHeight="1" x14ac:dyDescent="0.3">
      <c r="A221" s="13" t="s">
        <v>547</v>
      </c>
      <c r="B221" s="13" t="s">
        <v>551</v>
      </c>
      <c r="C221" s="13" t="s">
        <v>185</v>
      </c>
      <c r="D221" s="11">
        <v>0.5</v>
      </c>
      <c r="E221" s="12"/>
      <c r="F221" s="12"/>
      <c r="G221" s="12"/>
      <c r="H221" s="12"/>
      <c r="I221" s="12"/>
      <c r="J221" s="12"/>
      <c r="K221" s="12"/>
      <c r="L221" s="12"/>
      <c r="M221" s="13"/>
      <c r="N221" s="1" t="s">
        <v>552</v>
      </c>
      <c r="O221" s="1" t="s">
        <v>50</v>
      </c>
      <c r="P221" s="1" t="s">
        <v>50</v>
      </c>
      <c r="Q221" s="1" t="s">
        <v>550</v>
      </c>
      <c r="R221" s="1" t="s">
        <v>59</v>
      </c>
      <c r="S221" s="1" t="s">
        <v>59</v>
      </c>
      <c r="T221" s="1" t="s">
        <v>58</v>
      </c>
      <c r="AR221" s="1" t="s">
        <v>50</v>
      </c>
      <c r="AS221" s="1" t="s">
        <v>50</v>
      </c>
      <c r="AU221" s="1" t="s">
        <v>553</v>
      </c>
      <c r="AV221">
        <v>302</v>
      </c>
    </row>
    <row r="222" spans="1:48" ht="30" customHeight="1" x14ac:dyDescent="0.3">
      <c r="A222" s="13" t="s">
        <v>554</v>
      </c>
      <c r="B222" s="13" t="s">
        <v>555</v>
      </c>
      <c r="C222" s="13" t="s">
        <v>185</v>
      </c>
      <c r="D222" s="11">
        <v>0.5</v>
      </c>
      <c r="E222" s="12"/>
      <c r="F222" s="12"/>
      <c r="G222" s="12"/>
      <c r="H222" s="12"/>
      <c r="I222" s="12"/>
      <c r="J222" s="12"/>
      <c r="K222" s="12"/>
      <c r="L222" s="12"/>
      <c r="M222" s="13"/>
      <c r="N222" s="1" t="s">
        <v>556</v>
      </c>
      <c r="O222" s="1" t="s">
        <v>50</v>
      </c>
      <c r="P222" s="1" t="s">
        <v>50</v>
      </c>
      <c r="Q222" s="1" t="s">
        <v>550</v>
      </c>
      <c r="R222" s="1" t="s">
        <v>59</v>
      </c>
      <c r="S222" s="1" t="s">
        <v>59</v>
      </c>
      <c r="T222" s="1" t="s">
        <v>58</v>
      </c>
      <c r="AR222" s="1" t="s">
        <v>50</v>
      </c>
      <c r="AS222" s="1" t="s">
        <v>50</v>
      </c>
      <c r="AU222" s="1" t="s">
        <v>557</v>
      </c>
      <c r="AV222">
        <v>303</v>
      </c>
    </row>
    <row r="223" spans="1:48" ht="30" customHeight="1" x14ac:dyDescent="0.3">
      <c r="A223" s="13" t="s">
        <v>558</v>
      </c>
      <c r="B223" s="13" t="s">
        <v>559</v>
      </c>
      <c r="C223" s="13" t="s">
        <v>185</v>
      </c>
      <c r="D223" s="11">
        <v>0.5</v>
      </c>
      <c r="E223" s="12"/>
      <c r="F223" s="12"/>
      <c r="G223" s="12"/>
      <c r="H223" s="12"/>
      <c r="I223" s="12"/>
      <c r="J223" s="12"/>
      <c r="K223" s="12"/>
      <c r="L223" s="12"/>
      <c r="M223" s="13"/>
      <c r="N223" s="1" t="s">
        <v>560</v>
      </c>
      <c r="O223" s="1" t="s">
        <v>50</v>
      </c>
      <c r="P223" s="1" t="s">
        <v>50</v>
      </c>
      <c r="Q223" s="1" t="s">
        <v>550</v>
      </c>
      <c r="R223" s="1" t="s">
        <v>59</v>
      </c>
      <c r="S223" s="1" t="s">
        <v>59</v>
      </c>
      <c r="T223" s="1" t="s">
        <v>58</v>
      </c>
      <c r="AR223" s="1" t="s">
        <v>50</v>
      </c>
      <c r="AS223" s="1" t="s">
        <v>50</v>
      </c>
      <c r="AU223" s="1" t="s">
        <v>561</v>
      </c>
      <c r="AV223">
        <v>304</v>
      </c>
    </row>
    <row r="224" spans="1:48" ht="30" customHeight="1" x14ac:dyDescent="0.3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1" t="s">
        <v>550</v>
      </c>
    </row>
    <row r="225" spans="1:17" ht="30" customHeight="1" x14ac:dyDescent="0.3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 t="s">
        <v>550</v>
      </c>
    </row>
    <row r="226" spans="1:17" ht="30" customHeight="1" x14ac:dyDescent="0.3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550</v>
      </c>
    </row>
    <row r="227" spans="1:17" ht="30" customHeight="1" x14ac:dyDescent="0.3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550</v>
      </c>
    </row>
    <row r="228" spans="1:17" ht="30" customHeight="1" x14ac:dyDescent="0.3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550</v>
      </c>
    </row>
    <row r="229" spans="1:17" ht="30" customHeight="1" x14ac:dyDescent="0.3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550</v>
      </c>
    </row>
    <row r="230" spans="1:17" ht="30" customHeight="1" x14ac:dyDescent="0.3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550</v>
      </c>
    </row>
    <row r="231" spans="1:17" ht="30" customHeight="1" x14ac:dyDescent="0.3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550</v>
      </c>
    </row>
    <row r="232" spans="1:17" ht="30" customHeight="1" x14ac:dyDescent="0.3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550</v>
      </c>
    </row>
    <row r="233" spans="1:17" ht="30" customHeight="1" x14ac:dyDescent="0.3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Q233" s="1" t="s">
        <v>550</v>
      </c>
    </row>
    <row r="234" spans="1:17" ht="30" customHeight="1" x14ac:dyDescent="0.3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550</v>
      </c>
    </row>
    <row r="235" spans="1:17" ht="30" customHeight="1" x14ac:dyDescent="0.3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1" t="s">
        <v>550</v>
      </c>
    </row>
    <row r="236" spans="1:17" ht="30" customHeight="1" x14ac:dyDescent="0.3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  <c r="Q236" s="1" t="s">
        <v>550</v>
      </c>
    </row>
    <row r="237" spans="1:17" ht="30" customHeight="1" x14ac:dyDescent="0.3">
      <c r="A237" s="11"/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1"/>
      <c r="Q237" s="1" t="s">
        <v>550</v>
      </c>
    </row>
    <row r="238" spans="1:17" ht="30" customHeight="1" x14ac:dyDescent="0.3">
      <c r="A238" s="11"/>
      <c r="B238" s="1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  <c r="Q238" s="1" t="s">
        <v>550</v>
      </c>
    </row>
    <row r="239" spans="1:17" ht="30" customHeight="1" x14ac:dyDescent="0.3">
      <c r="A239" s="11"/>
      <c r="B239" s="1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1"/>
      <c r="Q239" s="1" t="s">
        <v>550</v>
      </c>
    </row>
    <row r="240" spans="1:17" ht="30" customHeight="1" x14ac:dyDescent="0.3">
      <c r="A240" s="11"/>
      <c r="B240" s="11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1"/>
      <c r="Q240" s="1" t="s">
        <v>550</v>
      </c>
    </row>
    <row r="241" spans="1:48" ht="30" customHeight="1" x14ac:dyDescent="0.3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  <c r="Q241" s="1" t="s">
        <v>550</v>
      </c>
    </row>
    <row r="242" spans="1:48" ht="30" customHeight="1" x14ac:dyDescent="0.3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  <c r="Q242" s="1" t="s">
        <v>550</v>
      </c>
    </row>
    <row r="243" spans="1:48" ht="30" customHeight="1" x14ac:dyDescent="0.3">
      <c r="A243" s="13" t="s">
        <v>188</v>
      </c>
      <c r="B243" s="11"/>
      <c r="C243" s="11"/>
      <c r="D243" s="11"/>
      <c r="E243" s="12"/>
      <c r="F243" s="12">
        <f>SUMIF(Q221:Q242,"010201",F221:F242)</f>
        <v>0</v>
      </c>
      <c r="G243" s="12"/>
      <c r="H243" s="12">
        <f>SUMIF(Q221:Q242,"010201",H221:H242)</f>
        <v>0</v>
      </c>
      <c r="I243" s="12"/>
      <c r="J243" s="12">
        <f>SUMIF(Q221:Q242,"010201",J221:J242)</f>
        <v>0</v>
      </c>
      <c r="K243" s="12"/>
      <c r="L243" s="12">
        <f>SUMIF(Q221:Q242,"010201",L221:L242)</f>
        <v>0</v>
      </c>
      <c r="M243" s="11"/>
      <c r="N243" t="s">
        <v>189</v>
      </c>
    </row>
    <row r="244" spans="1:48" ht="30" customHeight="1" x14ac:dyDescent="0.3">
      <c r="A244" s="13" t="s">
        <v>856</v>
      </c>
      <c r="B244" s="13" t="s">
        <v>50</v>
      </c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1" t="s">
        <v>565</v>
      </c>
    </row>
    <row r="245" spans="1:48" ht="30" customHeight="1" x14ac:dyDescent="0.3">
      <c r="A245" s="13" t="s">
        <v>566</v>
      </c>
      <c r="B245" s="13" t="s">
        <v>567</v>
      </c>
      <c r="C245" s="13" t="s">
        <v>568</v>
      </c>
      <c r="D245" s="11">
        <v>-21</v>
      </c>
      <c r="E245" s="12"/>
      <c r="F245" s="12"/>
      <c r="G245" s="12"/>
      <c r="H245" s="12"/>
      <c r="I245" s="12"/>
      <c r="J245" s="12"/>
      <c r="K245" s="12"/>
      <c r="L245" s="12"/>
      <c r="M245" s="13"/>
      <c r="N245" s="1" t="s">
        <v>569</v>
      </c>
      <c r="O245" s="1" t="s">
        <v>50</v>
      </c>
      <c r="P245" s="1" t="s">
        <v>50</v>
      </c>
      <c r="Q245" s="1" t="s">
        <v>565</v>
      </c>
      <c r="R245" s="1" t="s">
        <v>59</v>
      </c>
      <c r="S245" s="1" t="s">
        <v>59</v>
      </c>
      <c r="T245" s="1" t="s">
        <v>58</v>
      </c>
      <c r="AR245" s="1" t="s">
        <v>50</v>
      </c>
      <c r="AS245" s="1" t="s">
        <v>50</v>
      </c>
      <c r="AU245" s="1" t="s">
        <v>570</v>
      </c>
      <c r="AV245">
        <v>305</v>
      </c>
    </row>
    <row r="246" spans="1:48" ht="30" customHeight="1" x14ac:dyDescent="0.3">
      <c r="A246" s="13" t="s">
        <v>566</v>
      </c>
      <c r="B246" s="13" t="s">
        <v>571</v>
      </c>
      <c r="C246" s="13" t="s">
        <v>568</v>
      </c>
      <c r="D246" s="11">
        <v>-452</v>
      </c>
      <c r="E246" s="12"/>
      <c r="F246" s="12"/>
      <c r="G246" s="12"/>
      <c r="H246" s="12"/>
      <c r="I246" s="12"/>
      <c r="J246" s="12"/>
      <c r="K246" s="12"/>
      <c r="L246" s="12"/>
      <c r="M246" s="13"/>
      <c r="N246" s="1" t="s">
        <v>572</v>
      </c>
      <c r="O246" s="1" t="s">
        <v>50</v>
      </c>
      <c r="P246" s="1" t="s">
        <v>50</v>
      </c>
      <c r="Q246" s="1" t="s">
        <v>565</v>
      </c>
      <c r="R246" s="1" t="s">
        <v>59</v>
      </c>
      <c r="S246" s="1" t="s">
        <v>59</v>
      </c>
      <c r="T246" s="1" t="s">
        <v>58</v>
      </c>
      <c r="AR246" s="1" t="s">
        <v>50</v>
      </c>
      <c r="AS246" s="1" t="s">
        <v>50</v>
      </c>
      <c r="AU246" s="1" t="s">
        <v>573</v>
      </c>
      <c r="AV246">
        <v>306</v>
      </c>
    </row>
    <row r="247" spans="1:48" ht="30" customHeight="1" x14ac:dyDescent="0.3">
      <c r="A247" s="11"/>
      <c r="B247" s="11"/>
      <c r="C247" s="11"/>
      <c r="D247" s="11"/>
      <c r="E247" s="12"/>
      <c r="F247" s="12"/>
      <c r="G247" s="12"/>
      <c r="H247" s="12"/>
      <c r="I247" s="12"/>
      <c r="J247" s="12"/>
      <c r="K247" s="12"/>
      <c r="L247" s="12"/>
      <c r="M247" s="11"/>
      <c r="Q247" s="1" t="s">
        <v>565</v>
      </c>
    </row>
    <row r="248" spans="1:48" ht="30" customHeight="1" x14ac:dyDescent="0.3">
      <c r="A248" s="11"/>
      <c r="B248" s="11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1"/>
      <c r="Q248" s="1" t="s">
        <v>565</v>
      </c>
    </row>
    <row r="249" spans="1:48" ht="30" customHeight="1" x14ac:dyDescent="0.3">
      <c r="A249" s="11"/>
      <c r="B249" s="1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1"/>
      <c r="Q249" s="1" t="s">
        <v>565</v>
      </c>
    </row>
    <row r="250" spans="1:48" ht="30" customHeight="1" x14ac:dyDescent="0.3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  <c r="Q250" s="1" t="s">
        <v>565</v>
      </c>
    </row>
    <row r="251" spans="1:48" ht="30" customHeight="1" x14ac:dyDescent="0.3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 t="s">
        <v>565</v>
      </c>
    </row>
    <row r="252" spans="1:48" ht="30" customHeight="1" x14ac:dyDescent="0.3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 t="s">
        <v>565</v>
      </c>
    </row>
    <row r="253" spans="1:48" ht="30" customHeight="1" x14ac:dyDescent="0.3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Q253" s="1" t="s">
        <v>565</v>
      </c>
    </row>
    <row r="254" spans="1:48" ht="30" customHeight="1" x14ac:dyDescent="0.3">
      <c r="A254" s="11"/>
      <c r="B254" s="1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  <c r="Q254" s="1" t="s">
        <v>565</v>
      </c>
    </row>
    <row r="255" spans="1:48" ht="30" customHeight="1" x14ac:dyDescent="0.3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  <c r="Q255" s="1" t="s">
        <v>565</v>
      </c>
    </row>
    <row r="256" spans="1:48" ht="30" customHeight="1" x14ac:dyDescent="0.3">
      <c r="A256" s="11"/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  <c r="Q256" s="1" t="s">
        <v>565</v>
      </c>
    </row>
    <row r="257" spans="1:17" ht="30" customHeight="1" x14ac:dyDescent="0.3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565</v>
      </c>
    </row>
    <row r="258" spans="1:17" ht="30" customHeight="1" x14ac:dyDescent="0.3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  <c r="Q258" s="1" t="s">
        <v>565</v>
      </c>
    </row>
    <row r="259" spans="1:17" ht="30" customHeight="1" x14ac:dyDescent="0.3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  <c r="Q259" s="1" t="s">
        <v>565</v>
      </c>
    </row>
    <row r="260" spans="1:17" ht="30" customHeight="1" x14ac:dyDescent="0.3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  <c r="Q260" s="1" t="s">
        <v>565</v>
      </c>
    </row>
    <row r="261" spans="1:17" ht="30" customHeight="1" x14ac:dyDescent="0.3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 t="s">
        <v>565</v>
      </c>
    </row>
    <row r="262" spans="1:17" ht="30" customHeight="1" x14ac:dyDescent="0.3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 t="s">
        <v>565</v>
      </c>
    </row>
    <row r="263" spans="1:17" ht="30" customHeight="1" x14ac:dyDescent="0.3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  <c r="Q263" s="1" t="s">
        <v>565</v>
      </c>
    </row>
    <row r="264" spans="1:17" ht="30" customHeight="1" x14ac:dyDescent="0.3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565</v>
      </c>
    </row>
    <row r="265" spans="1:17" ht="30" customHeight="1" x14ac:dyDescent="0.3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  <c r="Q265" s="1" t="s">
        <v>565</v>
      </c>
    </row>
    <row r="266" spans="1:17" ht="30" customHeight="1" x14ac:dyDescent="0.3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  <c r="Q266" s="1" t="s">
        <v>565</v>
      </c>
    </row>
    <row r="267" spans="1:17" ht="30" customHeight="1" x14ac:dyDescent="0.3">
      <c r="A267" s="13" t="s">
        <v>188</v>
      </c>
      <c r="B267" s="11"/>
      <c r="C267" s="11"/>
      <c r="D267" s="11"/>
      <c r="E267" s="12"/>
      <c r="F267" s="12">
        <f>SUMIF(Q245:Q266,"010301",F245:F266)</f>
        <v>0</v>
      </c>
      <c r="G267" s="12"/>
      <c r="H267" s="12">
        <f>SUMIF(Q245:Q266,"010301",H245:H266)</f>
        <v>0</v>
      </c>
      <c r="I267" s="12"/>
      <c r="J267" s="12">
        <f>SUMIF(Q245:Q266,"010301",J245:J266)</f>
        <v>0</v>
      </c>
      <c r="K267" s="12"/>
      <c r="L267" s="12">
        <f>SUMIF(Q245:Q266,"010301",L245:L266)</f>
        <v>0</v>
      </c>
      <c r="M267" s="11"/>
      <c r="N267" t="s">
        <v>189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8" manualBreakCount="8">
    <brk id="51" max="16383" man="1"/>
    <brk id="99" max="16383" man="1"/>
    <brk id="123" max="16383" man="1"/>
    <brk id="147" max="16383" man="1"/>
    <brk id="195" max="16383" man="1"/>
    <brk id="219" max="16383" man="1"/>
    <brk id="243" max="16383" man="1"/>
    <brk id="2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34"/>
  <sheetViews>
    <sheetView workbookViewId="0">
      <selection activeCell="H9" sqref="H9"/>
    </sheetView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575</v>
      </c>
      <c r="B1" t="s">
        <v>664</v>
      </c>
      <c r="C1" t="s">
        <v>665</v>
      </c>
      <c r="D1" t="s">
        <v>666</v>
      </c>
    </row>
    <row r="2" spans="1:4" x14ac:dyDescent="0.3">
      <c r="A2" s="1" t="s">
        <v>667</v>
      </c>
      <c r="B2" s="23">
        <f>원가계산서!J2</f>
        <v>0</v>
      </c>
      <c r="D2" s="1" t="s">
        <v>57</v>
      </c>
    </row>
    <row r="3" spans="1:4" x14ac:dyDescent="0.3">
      <c r="A3" t="s">
        <v>668</v>
      </c>
      <c r="C3">
        <v>3</v>
      </c>
      <c r="D3" s="1" t="s">
        <v>576</v>
      </c>
    </row>
    <row r="4" spans="1:4" x14ac:dyDescent="0.3">
      <c r="A4" t="s">
        <v>669</v>
      </c>
      <c r="C4">
        <v>3</v>
      </c>
      <c r="D4" s="1" t="s">
        <v>577</v>
      </c>
    </row>
    <row r="5" spans="1:4" x14ac:dyDescent="0.3">
      <c r="A5" s="1" t="s">
        <v>670</v>
      </c>
      <c r="B5">
        <f>$B$2</f>
        <v>0</v>
      </c>
      <c r="D5" s="1" t="s">
        <v>62</v>
      </c>
    </row>
    <row r="6" spans="1:4" x14ac:dyDescent="0.3">
      <c r="A6" t="s">
        <v>668</v>
      </c>
      <c r="C6">
        <v>3</v>
      </c>
      <c r="D6" s="1" t="s">
        <v>578</v>
      </c>
    </row>
    <row r="7" spans="1:4" x14ac:dyDescent="0.3">
      <c r="A7" t="s">
        <v>669</v>
      </c>
      <c r="C7">
        <v>3</v>
      </c>
      <c r="D7" s="1" t="s">
        <v>579</v>
      </c>
    </row>
    <row r="8" spans="1:4" x14ac:dyDescent="0.3">
      <c r="A8" s="1" t="s">
        <v>671</v>
      </c>
      <c r="B8">
        <f>$B$2</f>
        <v>0</v>
      </c>
      <c r="D8" s="1" t="s">
        <v>65</v>
      </c>
    </row>
    <row r="9" spans="1:4" x14ac:dyDescent="0.3">
      <c r="A9" t="s">
        <v>668</v>
      </c>
      <c r="C9">
        <v>2</v>
      </c>
      <c r="D9" s="1" t="s">
        <v>580</v>
      </c>
    </row>
    <row r="10" spans="1:4" x14ac:dyDescent="0.3">
      <c r="A10" t="s">
        <v>669</v>
      </c>
      <c r="C10">
        <v>2</v>
      </c>
      <c r="D10" s="1" t="s">
        <v>581</v>
      </c>
    </row>
    <row r="11" spans="1:4" x14ac:dyDescent="0.3">
      <c r="A11" s="1" t="s">
        <v>672</v>
      </c>
      <c r="B11">
        <f>$B$2</f>
        <v>0</v>
      </c>
      <c r="D11" s="1" t="s">
        <v>151</v>
      </c>
    </row>
    <row r="12" spans="1:4" x14ac:dyDescent="0.3">
      <c r="A12" t="s">
        <v>673</v>
      </c>
      <c r="C12">
        <v>3</v>
      </c>
      <c r="D12" s="1" t="s">
        <v>582</v>
      </c>
    </row>
    <row r="13" spans="1:4" x14ac:dyDescent="0.3">
      <c r="A13" s="1" t="s">
        <v>674</v>
      </c>
      <c r="B13">
        <f>$B$2</f>
        <v>0</v>
      </c>
      <c r="D13" s="1" t="s">
        <v>153</v>
      </c>
    </row>
    <row r="14" spans="1:4" x14ac:dyDescent="0.3">
      <c r="A14" t="s">
        <v>673</v>
      </c>
      <c r="C14">
        <v>2</v>
      </c>
      <c r="D14" s="1" t="s">
        <v>583</v>
      </c>
    </row>
    <row r="15" spans="1:4" x14ac:dyDescent="0.3">
      <c r="A15" s="1" t="s">
        <v>675</v>
      </c>
      <c r="B15">
        <f>$B$2</f>
        <v>0</v>
      </c>
      <c r="D15" s="1" t="s">
        <v>155</v>
      </c>
    </row>
    <row r="16" spans="1:4" x14ac:dyDescent="0.3">
      <c r="A16" t="s">
        <v>673</v>
      </c>
      <c r="C16">
        <v>3</v>
      </c>
      <c r="D16" s="1" t="s">
        <v>584</v>
      </c>
    </row>
    <row r="17" spans="1:4" x14ac:dyDescent="0.3">
      <c r="A17" s="1" t="s">
        <v>676</v>
      </c>
      <c r="B17">
        <f>$B$2</f>
        <v>0</v>
      </c>
      <c r="D17" s="1" t="s">
        <v>158</v>
      </c>
    </row>
    <row r="18" spans="1:4" x14ac:dyDescent="0.3">
      <c r="A18" t="s">
        <v>673</v>
      </c>
      <c r="C18">
        <v>3</v>
      </c>
      <c r="D18" s="1" t="s">
        <v>585</v>
      </c>
    </row>
    <row r="19" spans="1:4" x14ac:dyDescent="0.3">
      <c r="A19" s="1" t="s">
        <v>677</v>
      </c>
      <c r="B19">
        <f>$B$2</f>
        <v>0</v>
      </c>
      <c r="D19" s="1" t="s">
        <v>162</v>
      </c>
    </row>
    <row r="20" spans="1:4" x14ac:dyDescent="0.3">
      <c r="A20" t="s">
        <v>678</v>
      </c>
      <c r="C20">
        <v>3</v>
      </c>
      <c r="D20" s="1" t="s">
        <v>586</v>
      </c>
    </row>
    <row r="21" spans="1:4" x14ac:dyDescent="0.3">
      <c r="A21" t="s">
        <v>669</v>
      </c>
      <c r="C21">
        <v>3</v>
      </c>
      <c r="D21" s="1" t="s">
        <v>587</v>
      </c>
    </row>
    <row r="22" spans="1:4" x14ac:dyDescent="0.3">
      <c r="A22" s="1" t="s">
        <v>679</v>
      </c>
      <c r="B22">
        <f>$B$2</f>
        <v>0</v>
      </c>
      <c r="D22" s="1" t="s">
        <v>165</v>
      </c>
    </row>
    <row r="23" spans="1:4" x14ac:dyDescent="0.3">
      <c r="A23" t="s">
        <v>678</v>
      </c>
      <c r="C23">
        <v>3</v>
      </c>
      <c r="D23" s="1" t="s">
        <v>588</v>
      </c>
    </row>
    <row r="24" spans="1:4" x14ac:dyDescent="0.3">
      <c r="A24" t="s">
        <v>669</v>
      </c>
      <c r="C24">
        <v>3</v>
      </c>
      <c r="D24" s="1" t="s">
        <v>589</v>
      </c>
    </row>
    <row r="25" spans="1:4" x14ac:dyDescent="0.3">
      <c r="A25" s="1" t="s">
        <v>680</v>
      </c>
      <c r="B25">
        <f>$B$2</f>
        <v>0</v>
      </c>
      <c r="D25" s="1" t="s">
        <v>168</v>
      </c>
    </row>
    <row r="26" spans="1:4" x14ac:dyDescent="0.3">
      <c r="A26" t="s">
        <v>678</v>
      </c>
      <c r="C26">
        <v>3</v>
      </c>
      <c r="D26" s="1" t="s">
        <v>590</v>
      </c>
    </row>
    <row r="27" spans="1:4" x14ac:dyDescent="0.3">
      <c r="A27" t="s">
        <v>669</v>
      </c>
      <c r="C27">
        <v>3</v>
      </c>
      <c r="D27" s="1" t="s">
        <v>591</v>
      </c>
    </row>
    <row r="28" spans="1:4" x14ac:dyDescent="0.3">
      <c r="A28" s="1" t="s">
        <v>681</v>
      </c>
      <c r="B28">
        <f>$B$2</f>
        <v>0</v>
      </c>
      <c r="D28" s="1" t="s">
        <v>171</v>
      </c>
    </row>
    <row r="29" spans="1:4" x14ac:dyDescent="0.3">
      <c r="A29" t="s">
        <v>678</v>
      </c>
      <c r="C29">
        <v>3</v>
      </c>
      <c r="D29" s="1" t="s">
        <v>592</v>
      </c>
    </row>
    <row r="30" spans="1:4" x14ac:dyDescent="0.3">
      <c r="A30" t="s">
        <v>669</v>
      </c>
      <c r="C30">
        <v>3</v>
      </c>
      <c r="D30" s="1" t="s">
        <v>593</v>
      </c>
    </row>
    <row r="31" spans="1:4" x14ac:dyDescent="0.3">
      <c r="A31" s="1" t="s">
        <v>682</v>
      </c>
      <c r="B31">
        <f>$B$2</f>
        <v>0</v>
      </c>
      <c r="D31" s="1" t="s">
        <v>174</v>
      </c>
    </row>
    <row r="32" spans="1:4" x14ac:dyDescent="0.3">
      <c r="A32" t="s">
        <v>678</v>
      </c>
      <c r="C32">
        <v>3</v>
      </c>
      <c r="D32" s="1" t="s">
        <v>594</v>
      </c>
    </row>
    <row r="33" spans="1:4" x14ac:dyDescent="0.3">
      <c r="A33" t="s">
        <v>669</v>
      </c>
      <c r="C33">
        <v>3</v>
      </c>
      <c r="D33" s="1" t="s">
        <v>595</v>
      </c>
    </row>
    <row r="34" spans="1:4" x14ac:dyDescent="0.3">
      <c r="A34" s="1" t="s">
        <v>683</v>
      </c>
      <c r="B34">
        <f>$B$2</f>
        <v>0</v>
      </c>
      <c r="D34" s="1" t="s">
        <v>177</v>
      </c>
    </row>
    <row r="35" spans="1:4" x14ac:dyDescent="0.3">
      <c r="A35" s="1" t="s">
        <v>684</v>
      </c>
      <c r="B35">
        <f>$B$2</f>
        <v>0</v>
      </c>
      <c r="D35" s="1" t="s">
        <v>179</v>
      </c>
    </row>
    <row r="36" spans="1:4" x14ac:dyDescent="0.3">
      <c r="A36" s="1" t="s">
        <v>685</v>
      </c>
      <c r="B36">
        <f>$B$2</f>
        <v>0</v>
      </c>
      <c r="D36" s="1" t="s">
        <v>181</v>
      </c>
    </row>
    <row r="37" spans="1:4" x14ac:dyDescent="0.3">
      <c r="A37" s="1" t="s">
        <v>686</v>
      </c>
      <c r="B37">
        <f>$B$2</f>
        <v>0</v>
      </c>
      <c r="D37" s="1" t="s">
        <v>186</v>
      </c>
    </row>
    <row r="38" spans="1:4" x14ac:dyDescent="0.3">
      <c r="A38" t="s">
        <v>687</v>
      </c>
      <c r="C38">
        <v>2</v>
      </c>
      <c r="D38" s="1" t="s">
        <v>596</v>
      </c>
    </row>
    <row r="39" spans="1:4" x14ac:dyDescent="0.3">
      <c r="A39" t="s">
        <v>673</v>
      </c>
      <c r="C39">
        <v>2</v>
      </c>
      <c r="D39" s="1" t="s">
        <v>597</v>
      </c>
    </row>
    <row r="40" spans="1:4" x14ac:dyDescent="0.3">
      <c r="A40" t="s">
        <v>688</v>
      </c>
      <c r="C40">
        <v>1</v>
      </c>
      <c r="D40" s="1" t="s">
        <v>598</v>
      </c>
    </row>
    <row r="41" spans="1:4" x14ac:dyDescent="0.3">
      <c r="A41" t="s">
        <v>669</v>
      </c>
      <c r="C41">
        <v>2</v>
      </c>
      <c r="D41" s="1" t="s">
        <v>599</v>
      </c>
    </row>
    <row r="42" spans="1:4" x14ac:dyDescent="0.3">
      <c r="A42" s="1" t="s">
        <v>689</v>
      </c>
      <c r="B42">
        <f>$B$2</f>
        <v>0</v>
      </c>
      <c r="D42" s="1" t="s">
        <v>193</v>
      </c>
    </row>
    <row r="43" spans="1:4" x14ac:dyDescent="0.3">
      <c r="A43" t="s">
        <v>668</v>
      </c>
      <c r="C43">
        <v>3</v>
      </c>
      <c r="D43" s="1" t="s">
        <v>600</v>
      </c>
    </row>
    <row r="44" spans="1:4" x14ac:dyDescent="0.3">
      <c r="A44" t="s">
        <v>669</v>
      </c>
      <c r="C44">
        <v>3</v>
      </c>
      <c r="D44" s="1" t="s">
        <v>601</v>
      </c>
    </row>
    <row r="45" spans="1:4" x14ac:dyDescent="0.3">
      <c r="A45" s="1" t="s">
        <v>690</v>
      </c>
      <c r="B45">
        <f>$B$2</f>
        <v>0</v>
      </c>
      <c r="D45" s="1" t="s">
        <v>196</v>
      </c>
    </row>
    <row r="46" spans="1:4" x14ac:dyDescent="0.3">
      <c r="A46" t="s">
        <v>668</v>
      </c>
      <c r="C46">
        <v>3</v>
      </c>
      <c r="D46" s="1" t="s">
        <v>602</v>
      </c>
    </row>
    <row r="47" spans="1:4" x14ac:dyDescent="0.3">
      <c r="A47" t="s">
        <v>669</v>
      </c>
      <c r="C47">
        <v>3</v>
      </c>
      <c r="D47" s="1" t="s">
        <v>603</v>
      </c>
    </row>
    <row r="48" spans="1:4" x14ac:dyDescent="0.3">
      <c r="A48" s="1" t="s">
        <v>691</v>
      </c>
      <c r="B48">
        <f>$B$2</f>
        <v>0</v>
      </c>
      <c r="D48" s="1" t="s">
        <v>199</v>
      </c>
    </row>
    <row r="49" spans="1:4" x14ac:dyDescent="0.3">
      <c r="A49" t="s">
        <v>668</v>
      </c>
      <c r="C49">
        <v>3</v>
      </c>
      <c r="D49" s="1" t="s">
        <v>604</v>
      </c>
    </row>
    <row r="50" spans="1:4" x14ac:dyDescent="0.3">
      <c r="A50" t="s">
        <v>669</v>
      </c>
      <c r="C50">
        <v>3</v>
      </c>
      <c r="D50" s="1" t="s">
        <v>605</v>
      </c>
    </row>
    <row r="51" spans="1:4" x14ac:dyDescent="0.3">
      <c r="A51" s="1" t="s">
        <v>692</v>
      </c>
      <c r="B51">
        <f>$B$2</f>
        <v>0</v>
      </c>
      <c r="D51" s="1" t="s">
        <v>202</v>
      </c>
    </row>
    <row r="52" spans="1:4" x14ac:dyDescent="0.3">
      <c r="A52" t="s">
        <v>668</v>
      </c>
      <c r="C52">
        <v>3</v>
      </c>
      <c r="D52" s="1" t="s">
        <v>606</v>
      </c>
    </row>
    <row r="53" spans="1:4" x14ac:dyDescent="0.3">
      <c r="A53" t="s">
        <v>669</v>
      </c>
      <c r="C53">
        <v>3</v>
      </c>
      <c r="D53" s="1" t="s">
        <v>607</v>
      </c>
    </row>
    <row r="54" spans="1:4" x14ac:dyDescent="0.3">
      <c r="A54" s="1" t="s">
        <v>693</v>
      </c>
      <c r="B54">
        <f>$B$2</f>
        <v>0</v>
      </c>
      <c r="D54" s="1" t="s">
        <v>205</v>
      </c>
    </row>
    <row r="55" spans="1:4" x14ac:dyDescent="0.3">
      <c r="A55" t="s">
        <v>668</v>
      </c>
      <c r="C55">
        <v>3</v>
      </c>
      <c r="D55" s="1" t="s">
        <v>608</v>
      </c>
    </row>
    <row r="56" spans="1:4" x14ac:dyDescent="0.3">
      <c r="A56" t="s">
        <v>669</v>
      </c>
      <c r="C56">
        <v>3</v>
      </c>
      <c r="D56" s="1" t="s">
        <v>609</v>
      </c>
    </row>
    <row r="57" spans="1:4" x14ac:dyDescent="0.3">
      <c r="A57" s="1" t="s">
        <v>694</v>
      </c>
      <c r="B57">
        <f>$B$2</f>
        <v>0</v>
      </c>
      <c r="D57" s="1" t="s">
        <v>209</v>
      </c>
    </row>
    <row r="58" spans="1:4" x14ac:dyDescent="0.3">
      <c r="A58" t="s">
        <v>668</v>
      </c>
      <c r="C58">
        <v>3</v>
      </c>
      <c r="D58" s="1" t="s">
        <v>610</v>
      </c>
    </row>
    <row r="59" spans="1:4" x14ac:dyDescent="0.3">
      <c r="A59" t="s">
        <v>669</v>
      </c>
      <c r="C59">
        <v>3</v>
      </c>
      <c r="D59" s="1" t="s">
        <v>611</v>
      </c>
    </row>
    <row r="60" spans="1:4" x14ac:dyDescent="0.3">
      <c r="A60" s="1" t="s">
        <v>695</v>
      </c>
      <c r="B60">
        <f>$B$2</f>
        <v>0</v>
      </c>
      <c r="D60" s="1" t="s">
        <v>228</v>
      </c>
    </row>
    <row r="61" spans="1:4" x14ac:dyDescent="0.3">
      <c r="A61" s="1" t="s">
        <v>696</v>
      </c>
      <c r="B61">
        <f>$B$2</f>
        <v>0</v>
      </c>
      <c r="D61" s="1" t="s">
        <v>231</v>
      </c>
    </row>
    <row r="62" spans="1:4" x14ac:dyDescent="0.3">
      <c r="A62" s="1" t="s">
        <v>697</v>
      </c>
      <c r="B62">
        <f>$B$2</f>
        <v>0</v>
      </c>
      <c r="D62" s="1" t="s">
        <v>234</v>
      </c>
    </row>
    <row r="63" spans="1:4" x14ac:dyDescent="0.3">
      <c r="A63" s="1" t="s">
        <v>698</v>
      </c>
      <c r="B63">
        <f>$B$2</f>
        <v>0</v>
      </c>
      <c r="D63" s="1" t="s">
        <v>306</v>
      </c>
    </row>
    <row r="64" spans="1:4" x14ac:dyDescent="0.3">
      <c r="A64" t="s">
        <v>699</v>
      </c>
      <c r="C64">
        <v>3</v>
      </c>
      <c r="D64" s="1" t="s">
        <v>612</v>
      </c>
    </row>
    <row r="65" spans="1:4" x14ac:dyDescent="0.3">
      <c r="A65" t="s">
        <v>669</v>
      </c>
      <c r="C65">
        <v>3</v>
      </c>
      <c r="D65" s="1" t="s">
        <v>613</v>
      </c>
    </row>
    <row r="66" spans="1:4" x14ac:dyDescent="0.3">
      <c r="A66" s="1" t="s">
        <v>700</v>
      </c>
      <c r="B66">
        <f>$B$2</f>
        <v>0</v>
      </c>
      <c r="D66" s="1" t="s">
        <v>309</v>
      </c>
    </row>
    <row r="67" spans="1:4" x14ac:dyDescent="0.3">
      <c r="A67" t="s">
        <v>699</v>
      </c>
      <c r="C67">
        <v>3</v>
      </c>
      <c r="D67" s="1" t="s">
        <v>614</v>
      </c>
    </row>
    <row r="68" spans="1:4" x14ac:dyDescent="0.3">
      <c r="A68" t="s">
        <v>669</v>
      </c>
      <c r="C68">
        <v>3</v>
      </c>
      <c r="D68" s="1" t="s">
        <v>615</v>
      </c>
    </row>
    <row r="69" spans="1:4" x14ac:dyDescent="0.3">
      <c r="A69" s="1" t="s">
        <v>701</v>
      </c>
      <c r="B69">
        <f>$B$2</f>
        <v>0</v>
      </c>
      <c r="D69" s="1" t="s">
        <v>312</v>
      </c>
    </row>
    <row r="70" spans="1:4" x14ac:dyDescent="0.3">
      <c r="A70" t="s">
        <v>699</v>
      </c>
      <c r="C70">
        <v>3</v>
      </c>
      <c r="D70" s="1" t="s">
        <v>616</v>
      </c>
    </row>
    <row r="71" spans="1:4" x14ac:dyDescent="0.3">
      <c r="A71" t="s">
        <v>669</v>
      </c>
      <c r="C71">
        <v>3</v>
      </c>
      <c r="D71" s="1" t="s">
        <v>617</v>
      </c>
    </row>
    <row r="72" spans="1:4" x14ac:dyDescent="0.3">
      <c r="A72" s="1" t="s">
        <v>702</v>
      </c>
      <c r="B72">
        <f>$B$2</f>
        <v>0</v>
      </c>
      <c r="D72" s="1" t="s">
        <v>319</v>
      </c>
    </row>
    <row r="73" spans="1:4" x14ac:dyDescent="0.3">
      <c r="A73" t="s">
        <v>669</v>
      </c>
      <c r="C73">
        <v>3</v>
      </c>
      <c r="D73" s="1" t="s">
        <v>618</v>
      </c>
    </row>
    <row r="74" spans="1:4" x14ac:dyDescent="0.3">
      <c r="A74" t="s">
        <v>703</v>
      </c>
      <c r="C74">
        <v>3</v>
      </c>
      <c r="D74" s="1" t="s">
        <v>619</v>
      </c>
    </row>
    <row r="75" spans="1:4" x14ac:dyDescent="0.3">
      <c r="A75" s="1" t="s">
        <v>704</v>
      </c>
      <c r="B75">
        <f>$B$2</f>
        <v>0</v>
      </c>
      <c r="D75" s="1" t="s">
        <v>322</v>
      </c>
    </row>
    <row r="76" spans="1:4" x14ac:dyDescent="0.3">
      <c r="A76" t="s">
        <v>703</v>
      </c>
      <c r="C76">
        <v>1</v>
      </c>
      <c r="D76" s="1" t="s">
        <v>620</v>
      </c>
    </row>
    <row r="77" spans="1:4" x14ac:dyDescent="0.3">
      <c r="A77" t="s">
        <v>669</v>
      </c>
      <c r="C77">
        <v>2</v>
      </c>
      <c r="D77" s="1" t="s">
        <v>621</v>
      </c>
    </row>
    <row r="78" spans="1:4" x14ac:dyDescent="0.3">
      <c r="A78" s="1" t="s">
        <v>705</v>
      </c>
      <c r="B78">
        <f>$B$2</f>
        <v>0</v>
      </c>
      <c r="D78" s="1" t="s">
        <v>326</v>
      </c>
    </row>
    <row r="79" spans="1:4" x14ac:dyDescent="0.3">
      <c r="A79" t="s">
        <v>703</v>
      </c>
      <c r="C79">
        <v>4</v>
      </c>
      <c r="D79" s="1" t="s">
        <v>622</v>
      </c>
    </row>
    <row r="80" spans="1:4" x14ac:dyDescent="0.3">
      <c r="A80" t="s">
        <v>669</v>
      </c>
      <c r="C80">
        <v>4</v>
      </c>
      <c r="D80" s="1" t="s">
        <v>623</v>
      </c>
    </row>
    <row r="81" spans="1:4" x14ac:dyDescent="0.3">
      <c r="A81" s="1" t="s">
        <v>706</v>
      </c>
      <c r="B81">
        <f>$B$2</f>
        <v>0</v>
      </c>
      <c r="D81" s="1" t="s">
        <v>330</v>
      </c>
    </row>
    <row r="82" spans="1:4" x14ac:dyDescent="0.3">
      <c r="A82" t="s">
        <v>703</v>
      </c>
      <c r="C82">
        <v>2</v>
      </c>
      <c r="D82" s="1" t="s">
        <v>624</v>
      </c>
    </row>
    <row r="83" spans="1:4" x14ac:dyDescent="0.3">
      <c r="A83" s="1" t="s">
        <v>707</v>
      </c>
      <c r="B83">
        <f>$B$2</f>
        <v>0</v>
      </c>
      <c r="D83" s="1" t="s">
        <v>333</v>
      </c>
    </row>
    <row r="84" spans="1:4" x14ac:dyDescent="0.3">
      <c r="A84" t="s">
        <v>703</v>
      </c>
      <c r="C84">
        <v>1</v>
      </c>
      <c r="D84" s="1" t="s">
        <v>625</v>
      </c>
    </row>
    <row r="85" spans="1:4" x14ac:dyDescent="0.3">
      <c r="A85" s="1" t="s">
        <v>708</v>
      </c>
      <c r="B85">
        <f>$B$2</f>
        <v>0</v>
      </c>
      <c r="D85" s="1" t="s">
        <v>335</v>
      </c>
    </row>
    <row r="86" spans="1:4" x14ac:dyDescent="0.3">
      <c r="A86" s="1" t="s">
        <v>709</v>
      </c>
      <c r="B86">
        <f>$B$2</f>
        <v>0</v>
      </c>
      <c r="D86" s="1" t="s">
        <v>339</v>
      </c>
    </row>
    <row r="87" spans="1:4" x14ac:dyDescent="0.3">
      <c r="A87" t="s">
        <v>703</v>
      </c>
      <c r="C87">
        <v>3</v>
      </c>
      <c r="D87" s="1" t="s">
        <v>626</v>
      </c>
    </row>
    <row r="88" spans="1:4" x14ac:dyDescent="0.3">
      <c r="A88" s="1" t="s">
        <v>710</v>
      </c>
      <c r="B88">
        <f>$B$2</f>
        <v>0</v>
      </c>
      <c r="D88" s="1" t="s">
        <v>342</v>
      </c>
    </row>
    <row r="89" spans="1:4" x14ac:dyDescent="0.3">
      <c r="A89" t="s">
        <v>703</v>
      </c>
      <c r="C89">
        <v>2</v>
      </c>
      <c r="D89" s="1" t="s">
        <v>627</v>
      </c>
    </row>
    <row r="90" spans="1:4" x14ac:dyDescent="0.3">
      <c r="A90" s="1" t="s">
        <v>711</v>
      </c>
      <c r="B90">
        <f>$B$2</f>
        <v>0</v>
      </c>
      <c r="D90" s="1" t="s">
        <v>345</v>
      </c>
    </row>
    <row r="91" spans="1:4" x14ac:dyDescent="0.3">
      <c r="A91" t="s">
        <v>703</v>
      </c>
      <c r="C91">
        <v>2</v>
      </c>
      <c r="D91" s="1" t="s">
        <v>628</v>
      </c>
    </row>
    <row r="92" spans="1:4" x14ac:dyDescent="0.3">
      <c r="A92" s="1" t="s">
        <v>712</v>
      </c>
      <c r="B92">
        <f>$B$2</f>
        <v>0</v>
      </c>
      <c r="D92" s="1" t="s">
        <v>369</v>
      </c>
    </row>
    <row r="93" spans="1:4" x14ac:dyDescent="0.3">
      <c r="A93" t="s">
        <v>703</v>
      </c>
      <c r="C93">
        <v>2</v>
      </c>
      <c r="D93" s="1" t="s">
        <v>629</v>
      </c>
    </row>
    <row r="94" spans="1:4" x14ac:dyDescent="0.3">
      <c r="A94" t="s">
        <v>669</v>
      </c>
      <c r="C94">
        <v>2</v>
      </c>
      <c r="D94" s="1" t="s">
        <v>630</v>
      </c>
    </row>
    <row r="95" spans="1:4" x14ac:dyDescent="0.3">
      <c r="A95" s="1" t="s">
        <v>713</v>
      </c>
      <c r="B95">
        <f>$B$2</f>
        <v>0</v>
      </c>
      <c r="D95" s="1" t="s">
        <v>372</v>
      </c>
    </row>
    <row r="96" spans="1:4" x14ac:dyDescent="0.3">
      <c r="A96" t="s">
        <v>668</v>
      </c>
      <c r="C96">
        <v>2</v>
      </c>
      <c r="D96" s="1" t="s">
        <v>631</v>
      </c>
    </row>
    <row r="97" spans="1:4" x14ac:dyDescent="0.3">
      <c r="A97" t="s">
        <v>669</v>
      </c>
      <c r="C97">
        <v>3</v>
      </c>
      <c r="D97" s="1" t="s">
        <v>632</v>
      </c>
    </row>
    <row r="98" spans="1:4" x14ac:dyDescent="0.3">
      <c r="A98" s="1" t="s">
        <v>714</v>
      </c>
      <c r="B98">
        <f>$B$2</f>
        <v>0</v>
      </c>
      <c r="D98" s="1" t="s">
        <v>374</v>
      </c>
    </row>
    <row r="99" spans="1:4" x14ac:dyDescent="0.3">
      <c r="A99" t="s">
        <v>668</v>
      </c>
      <c r="C99">
        <v>3</v>
      </c>
      <c r="D99" s="1" t="s">
        <v>633</v>
      </c>
    </row>
    <row r="100" spans="1:4" x14ac:dyDescent="0.3">
      <c r="A100" t="s">
        <v>669</v>
      </c>
      <c r="C100">
        <v>3</v>
      </c>
      <c r="D100" s="1" t="s">
        <v>634</v>
      </c>
    </row>
    <row r="101" spans="1:4" x14ac:dyDescent="0.3">
      <c r="A101" s="1" t="s">
        <v>715</v>
      </c>
      <c r="B101">
        <f>$B$2</f>
        <v>0</v>
      </c>
      <c r="D101" s="1" t="s">
        <v>376</v>
      </c>
    </row>
    <row r="102" spans="1:4" x14ac:dyDescent="0.3">
      <c r="A102" t="s">
        <v>668</v>
      </c>
      <c r="C102">
        <v>3</v>
      </c>
      <c r="D102" s="1" t="s">
        <v>635</v>
      </c>
    </row>
    <row r="103" spans="1:4" x14ac:dyDescent="0.3">
      <c r="A103" t="s">
        <v>669</v>
      </c>
      <c r="C103">
        <v>2</v>
      </c>
      <c r="D103" s="1" t="s">
        <v>636</v>
      </c>
    </row>
    <row r="104" spans="1:4" x14ac:dyDescent="0.3">
      <c r="A104" s="1" t="s">
        <v>716</v>
      </c>
      <c r="B104">
        <f>$B$2</f>
        <v>0</v>
      </c>
      <c r="D104" s="1" t="s">
        <v>379</v>
      </c>
    </row>
    <row r="105" spans="1:4" x14ac:dyDescent="0.3">
      <c r="A105" t="s">
        <v>668</v>
      </c>
      <c r="C105">
        <v>3</v>
      </c>
      <c r="D105" s="1" t="s">
        <v>637</v>
      </c>
    </row>
    <row r="106" spans="1:4" x14ac:dyDescent="0.3">
      <c r="A106" t="s">
        <v>669</v>
      </c>
      <c r="C106">
        <v>3</v>
      </c>
      <c r="D106" s="1" t="s">
        <v>638</v>
      </c>
    </row>
    <row r="107" spans="1:4" x14ac:dyDescent="0.3">
      <c r="A107" s="1" t="s">
        <v>717</v>
      </c>
      <c r="B107">
        <f>$B$2</f>
        <v>0</v>
      </c>
      <c r="D107" s="1" t="s">
        <v>382</v>
      </c>
    </row>
    <row r="108" spans="1:4" x14ac:dyDescent="0.3">
      <c r="A108" t="s">
        <v>668</v>
      </c>
      <c r="C108">
        <v>2</v>
      </c>
      <c r="D108" s="1" t="s">
        <v>639</v>
      </c>
    </row>
    <row r="109" spans="1:4" x14ac:dyDescent="0.3">
      <c r="A109" t="s">
        <v>669</v>
      </c>
      <c r="C109">
        <v>3</v>
      </c>
      <c r="D109" s="1" t="s">
        <v>640</v>
      </c>
    </row>
    <row r="110" spans="1:4" x14ac:dyDescent="0.3">
      <c r="A110" s="1" t="s">
        <v>718</v>
      </c>
      <c r="B110">
        <f>$B$2</f>
        <v>0</v>
      </c>
      <c r="D110" s="1" t="s">
        <v>384</v>
      </c>
    </row>
    <row r="111" spans="1:4" x14ac:dyDescent="0.3">
      <c r="A111" t="s">
        <v>668</v>
      </c>
      <c r="C111">
        <v>3</v>
      </c>
      <c r="D111" s="1" t="s">
        <v>641</v>
      </c>
    </row>
    <row r="112" spans="1:4" x14ac:dyDescent="0.3">
      <c r="A112" t="s">
        <v>669</v>
      </c>
      <c r="C112">
        <v>3</v>
      </c>
      <c r="D112" s="1" t="s">
        <v>642</v>
      </c>
    </row>
    <row r="113" spans="1:4" x14ac:dyDescent="0.3">
      <c r="A113" s="1" t="s">
        <v>719</v>
      </c>
      <c r="B113">
        <f>$B$2</f>
        <v>0</v>
      </c>
      <c r="D113" s="1" t="s">
        <v>392</v>
      </c>
    </row>
    <row r="114" spans="1:4" x14ac:dyDescent="0.3">
      <c r="A114" t="s">
        <v>668</v>
      </c>
      <c r="C114">
        <v>4</v>
      </c>
      <c r="D114" s="1" t="s">
        <v>643</v>
      </c>
    </row>
    <row r="115" spans="1:4" x14ac:dyDescent="0.3">
      <c r="A115" t="s">
        <v>669</v>
      </c>
      <c r="C115">
        <v>4</v>
      </c>
      <c r="D115" s="1" t="s">
        <v>644</v>
      </c>
    </row>
    <row r="116" spans="1:4" x14ac:dyDescent="0.3">
      <c r="A116" s="1" t="s">
        <v>720</v>
      </c>
      <c r="B116">
        <f>$B$2</f>
        <v>0</v>
      </c>
      <c r="D116" s="1" t="s">
        <v>395</v>
      </c>
    </row>
    <row r="117" spans="1:4" x14ac:dyDescent="0.3">
      <c r="A117" t="s">
        <v>668</v>
      </c>
      <c r="C117">
        <v>4</v>
      </c>
      <c r="D117" s="1" t="s">
        <v>645</v>
      </c>
    </row>
    <row r="118" spans="1:4" x14ac:dyDescent="0.3">
      <c r="A118" t="s">
        <v>669</v>
      </c>
      <c r="C118">
        <v>4</v>
      </c>
      <c r="D118" s="1" t="s">
        <v>646</v>
      </c>
    </row>
    <row r="119" spans="1:4" x14ac:dyDescent="0.3">
      <c r="A119" s="1" t="s">
        <v>721</v>
      </c>
      <c r="B119">
        <f>$B$2</f>
        <v>0</v>
      </c>
      <c r="D119" s="1" t="s">
        <v>397</v>
      </c>
    </row>
    <row r="120" spans="1:4" x14ac:dyDescent="0.3">
      <c r="A120" t="s">
        <v>668</v>
      </c>
      <c r="C120">
        <v>4</v>
      </c>
      <c r="D120" s="1" t="s">
        <v>647</v>
      </c>
    </row>
    <row r="121" spans="1:4" x14ac:dyDescent="0.3">
      <c r="A121" t="s">
        <v>669</v>
      </c>
      <c r="C121">
        <v>4</v>
      </c>
      <c r="D121" s="1" t="s">
        <v>648</v>
      </c>
    </row>
    <row r="122" spans="1:4" x14ac:dyDescent="0.3">
      <c r="A122" s="1" t="s">
        <v>722</v>
      </c>
      <c r="B122">
        <f>$B$2</f>
        <v>0</v>
      </c>
      <c r="D122" s="1" t="s">
        <v>399</v>
      </c>
    </row>
    <row r="123" spans="1:4" x14ac:dyDescent="0.3">
      <c r="A123" t="s">
        <v>668</v>
      </c>
      <c r="C123">
        <v>4</v>
      </c>
      <c r="D123" s="1" t="s">
        <v>649</v>
      </c>
    </row>
    <row r="124" spans="1:4" x14ac:dyDescent="0.3">
      <c r="A124" t="s">
        <v>669</v>
      </c>
      <c r="C124">
        <v>4</v>
      </c>
      <c r="D124" s="1" t="s">
        <v>650</v>
      </c>
    </row>
    <row r="125" spans="1:4" x14ac:dyDescent="0.3">
      <c r="A125" s="1" t="s">
        <v>723</v>
      </c>
      <c r="B125">
        <f>$B$2</f>
        <v>0</v>
      </c>
      <c r="D125" s="1" t="s">
        <v>403</v>
      </c>
    </row>
    <row r="126" spans="1:4" x14ac:dyDescent="0.3">
      <c r="A126" t="s">
        <v>703</v>
      </c>
      <c r="C126">
        <v>3</v>
      </c>
      <c r="D126" s="1" t="s">
        <v>651</v>
      </c>
    </row>
    <row r="127" spans="1:4" x14ac:dyDescent="0.3">
      <c r="A127" s="1" t="s">
        <v>724</v>
      </c>
      <c r="B127">
        <f>$B$2</f>
        <v>0</v>
      </c>
      <c r="D127" s="1" t="s">
        <v>407</v>
      </c>
    </row>
    <row r="128" spans="1:4" x14ac:dyDescent="0.3">
      <c r="A128" t="s">
        <v>703</v>
      </c>
      <c r="C128">
        <v>4</v>
      </c>
      <c r="D128" s="1" t="s">
        <v>652</v>
      </c>
    </row>
    <row r="129" spans="1:4" x14ac:dyDescent="0.3">
      <c r="A129" s="1" t="s">
        <v>725</v>
      </c>
      <c r="B129">
        <f>$B$2</f>
        <v>0</v>
      </c>
      <c r="D129" s="1" t="s">
        <v>513</v>
      </c>
    </row>
    <row r="130" spans="1:4" x14ac:dyDescent="0.3">
      <c r="A130" t="s">
        <v>726</v>
      </c>
      <c r="C130">
        <v>3</v>
      </c>
      <c r="D130" s="1" t="s">
        <v>653</v>
      </c>
    </row>
    <row r="131" spans="1:4" x14ac:dyDescent="0.3">
      <c r="A131" t="s">
        <v>669</v>
      </c>
      <c r="C131">
        <v>2</v>
      </c>
      <c r="D131" s="1" t="s">
        <v>654</v>
      </c>
    </row>
    <row r="132" spans="1:4" x14ac:dyDescent="0.3">
      <c r="A132" s="1" t="s">
        <v>727</v>
      </c>
      <c r="B132">
        <f>$B$2</f>
        <v>0</v>
      </c>
      <c r="D132" s="1" t="s">
        <v>516</v>
      </c>
    </row>
    <row r="133" spans="1:4" x14ac:dyDescent="0.3">
      <c r="A133" t="s">
        <v>728</v>
      </c>
      <c r="C133">
        <v>2</v>
      </c>
      <c r="D133" s="1" t="s">
        <v>655</v>
      </c>
    </row>
    <row r="134" spans="1:4" x14ac:dyDescent="0.3">
      <c r="A134" t="s">
        <v>669</v>
      </c>
      <c r="C134">
        <v>2</v>
      </c>
      <c r="D134" s="1" t="s">
        <v>656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43"/>
  <sheetViews>
    <sheetView workbookViewId="0"/>
  </sheetViews>
  <sheetFormatPr defaultRowHeight="16.5" x14ac:dyDescent="0.3"/>
  <sheetData>
    <row r="1" spans="1:7" x14ac:dyDescent="0.3">
      <c r="A1" t="s">
        <v>785</v>
      </c>
    </row>
    <row r="2" spans="1:7" x14ac:dyDescent="0.3">
      <c r="A2" s="1" t="s">
        <v>786</v>
      </c>
      <c r="B2" t="s">
        <v>662</v>
      </c>
      <c r="C2" s="1" t="s">
        <v>787</v>
      </c>
    </row>
    <row r="3" spans="1:7" x14ac:dyDescent="0.3">
      <c r="A3" s="1" t="s">
        <v>788</v>
      </c>
      <c r="B3" t="s">
        <v>789</v>
      </c>
    </row>
    <row r="4" spans="1:7" x14ac:dyDescent="0.3">
      <c r="A4" s="1" t="s">
        <v>790</v>
      </c>
      <c r="B4">
        <v>5</v>
      </c>
    </row>
    <row r="5" spans="1:7" x14ac:dyDescent="0.3">
      <c r="A5" s="1" t="s">
        <v>791</v>
      </c>
      <c r="B5">
        <v>5</v>
      </c>
    </row>
    <row r="6" spans="1:7" x14ac:dyDescent="0.3">
      <c r="A6" s="1" t="s">
        <v>792</v>
      </c>
      <c r="B6" t="s">
        <v>793</v>
      </c>
    </row>
    <row r="7" spans="1:7" x14ac:dyDescent="0.3">
      <c r="A7" s="1" t="s">
        <v>794</v>
      </c>
      <c r="B7" t="s">
        <v>662</v>
      </c>
      <c r="C7">
        <v>1</v>
      </c>
    </row>
    <row r="8" spans="1:7" x14ac:dyDescent="0.3">
      <c r="A8" s="1" t="s">
        <v>795</v>
      </c>
      <c r="B8" t="s">
        <v>662</v>
      </c>
      <c r="C8">
        <v>2</v>
      </c>
    </row>
    <row r="9" spans="1:7" x14ac:dyDescent="0.3">
      <c r="A9" s="1" t="s">
        <v>796</v>
      </c>
      <c r="B9" t="s">
        <v>657</v>
      </c>
      <c r="C9" t="s">
        <v>658</v>
      </c>
      <c r="D9" t="s">
        <v>659</v>
      </c>
      <c r="E9" t="s">
        <v>660</v>
      </c>
      <c r="F9" t="s">
        <v>661</v>
      </c>
      <c r="G9" t="s">
        <v>797</v>
      </c>
    </row>
    <row r="10" spans="1:7" x14ac:dyDescent="0.3">
      <c r="A10" s="1" t="s">
        <v>798</v>
      </c>
      <c r="B10">
        <v>1157</v>
      </c>
      <c r="C10">
        <v>0</v>
      </c>
      <c r="D10">
        <v>0</v>
      </c>
    </row>
    <row r="11" spans="1:7" x14ac:dyDescent="0.3">
      <c r="A11" s="1" t="s">
        <v>799</v>
      </c>
      <c r="B11" t="s">
        <v>800</v>
      </c>
      <c r="C11">
        <v>4</v>
      </c>
    </row>
    <row r="12" spans="1:7" x14ac:dyDescent="0.3">
      <c r="A12" s="1" t="s">
        <v>801</v>
      </c>
      <c r="B12" t="s">
        <v>800</v>
      </c>
      <c r="C12">
        <v>4</v>
      </c>
    </row>
    <row r="13" spans="1:7" x14ac:dyDescent="0.3">
      <c r="A13" s="1" t="s">
        <v>802</v>
      </c>
      <c r="B13" t="s">
        <v>800</v>
      </c>
      <c r="C13">
        <v>3</v>
      </c>
    </row>
    <row r="14" spans="1:7" x14ac:dyDescent="0.3">
      <c r="A14" s="1" t="s">
        <v>803</v>
      </c>
      <c r="B14" t="s">
        <v>662</v>
      </c>
      <c r="C14">
        <v>5</v>
      </c>
    </row>
    <row r="15" spans="1:7" x14ac:dyDescent="0.3">
      <c r="A15" s="1" t="s">
        <v>804</v>
      </c>
      <c r="B15" t="s">
        <v>805</v>
      </c>
      <c r="C15" t="s">
        <v>806</v>
      </c>
      <c r="D15" t="s">
        <v>806</v>
      </c>
      <c r="E15" t="s">
        <v>806</v>
      </c>
      <c r="F15">
        <v>1</v>
      </c>
    </row>
    <row r="16" spans="1:7" x14ac:dyDescent="0.3">
      <c r="A16" s="1" t="s">
        <v>807</v>
      </c>
      <c r="B16">
        <v>1.1100000000000001</v>
      </c>
      <c r="C16">
        <v>1.1200000000000001</v>
      </c>
    </row>
    <row r="17" spans="1:13" x14ac:dyDescent="0.3">
      <c r="A17" s="1" t="s">
        <v>808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809</v>
      </c>
      <c r="B18">
        <v>1.25</v>
      </c>
      <c r="C18">
        <v>1.071</v>
      </c>
    </row>
    <row r="19" spans="1:13" x14ac:dyDescent="0.3">
      <c r="A19" s="1" t="s">
        <v>810</v>
      </c>
    </row>
    <row r="20" spans="1:13" x14ac:dyDescent="0.3">
      <c r="A20" s="1" t="s">
        <v>811</v>
      </c>
      <c r="B20" s="1" t="s">
        <v>662</v>
      </c>
      <c r="C20">
        <v>1</v>
      </c>
    </row>
    <row r="21" spans="1:13" x14ac:dyDescent="0.3">
      <c r="A21" t="s">
        <v>813</v>
      </c>
      <c r="B21" t="s">
        <v>814</v>
      </c>
      <c r="C21" t="s">
        <v>815</v>
      </c>
    </row>
    <row r="22" spans="1:13" x14ac:dyDescent="0.3">
      <c r="A22">
        <v>1</v>
      </c>
      <c r="B22" s="1" t="s">
        <v>816</v>
      </c>
      <c r="C22" s="1" t="s">
        <v>742</v>
      </c>
    </row>
    <row r="23" spans="1:13" x14ac:dyDescent="0.3">
      <c r="A23">
        <v>2</v>
      </c>
      <c r="B23" s="1" t="s">
        <v>817</v>
      </c>
      <c r="C23" s="1" t="s">
        <v>818</v>
      </c>
    </row>
    <row r="24" spans="1:13" x14ac:dyDescent="0.3">
      <c r="A24">
        <v>3</v>
      </c>
      <c r="B24" s="1" t="s">
        <v>819</v>
      </c>
      <c r="C24" s="1" t="s">
        <v>820</v>
      </c>
    </row>
    <row r="25" spans="1:13" x14ac:dyDescent="0.3">
      <c r="A25">
        <v>4</v>
      </c>
      <c r="B25" s="1" t="s">
        <v>821</v>
      </c>
      <c r="C25" s="1" t="s">
        <v>822</v>
      </c>
    </row>
    <row r="26" spans="1:13" x14ac:dyDescent="0.3">
      <c r="A26">
        <v>5</v>
      </c>
      <c r="B26" s="1" t="s">
        <v>823</v>
      </c>
      <c r="C26" s="1" t="s">
        <v>50</v>
      </c>
    </row>
    <row r="27" spans="1:13" x14ac:dyDescent="0.3">
      <c r="A27">
        <v>6</v>
      </c>
      <c r="B27" s="1" t="s">
        <v>547</v>
      </c>
      <c r="C27" s="1" t="s">
        <v>779</v>
      </c>
    </row>
    <row r="28" spans="1:13" x14ac:dyDescent="0.3">
      <c r="A28">
        <v>7</v>
      </c>
      <c r="B28" s="1" t="s">
        <v>562</v>
      </c>
      <c r="C28" s="1" t="s">
        <v>783</v>
      </c>
    </row>
    <row r="29" spans="1:13" x14ac:dyDescent="0.3">
      <c r="A29">
        <v>8</v>
      </c>
      <c r="B29" s="1" t="s">
        <v>824</v>
      </c>
      <c r="C29" s="1" t="s">
        <v>50</v>
      </c>
    </row>
    <row r="30" spans="1:13" x14ac:dyDescent="0.3">
      <c r="A30">
        <v>9</v>
      </c>
      <c r="B30" s="1" t="s">
        <v>824</v>
      </c>
      <c r="C30" s="1" t="s">
        <v>50</v>
      </c>
    </row>
    <row r="31" spans="1:13" x14ac:dyDescent="0.3">
      <c r="A31" t="s">
        <v>805</v>
      </c>
      <c r="B31" s="1" t="s">
        <v>825</v>
      </c>
      <c r="C31" s="1" t="s">
        <v>50</v>
      </c>
    </row>
    <row r="32" spans="1:13" x14ac:dyDescent="0.3">
      <c r="A32" t="s">
        <v>663</v>
      </c>
      <c r="B32" s="1" t="s">
        <v>826</v>
      </c>
      <c r="C32" s="1" t="s">
        <v>50</v>
      </c>
    </row>
    <row r="33" spans="1:3" x14ac:dyDescent="0.3">
      <c r="A33" t="s">
        <v>662</v>
      </c>
      <c r="B33" s="1" t="s">
        <v>825</v>
      </c>
      <c r="C33" s="1" t="s">
        <v>50</v>
      </c>
    </row>
    <row r="34" spans="1:3" x14ac:dyDescent="0.3">
      <c r="A34" t="s">
        <v>827</v>
      </c>
      <c r="B34" s="1" t="s">
        <v>825</v>
      </c>
      <c r="C34" s="1" t="s">
        <v>50</v>
      </c>
    </row>
    <row r="35" spans="1:3" x14ac:dyDescent="0.3">
      <c r="A35" t="s">
        <v>828</v>
      </c>
      <c r="B35" s="1" t="s">
        <v>825</v>
      </c>
      <c r="C35" s="1" t="s">
        <v>50</v>
      </c>
    </row>
    <row r="36" spans="1:3" x14ac:dyDescent="0.3">
      <c r="A36" t="s">
        <v>59</v>
      </c>
      <c r="B36" s="1" t="s">
        <v>825</v>
      </c>
      <c r="C36" s="1" t="s">
        <v>50</v>
      </c>
    </row>
    <row r="37" spans="1:3" x14ac:dyDescent="0.3">
      <c r="A37" t="s">
        <v>829</v>
      </c>
      <c r="B37" s="1" t="s">
        <v>825</v>
      </c>
      <c r="C37" s="1" t="s">
        <v>50</v>
      </c>
    </row>
    <row r="38" spans="1:3" x14ac:dyDescent="0.3">
      <c r="A38" t="s">
        <v>830</v>
      </c>
      <c r="B38" s="1" t="s">
        <v>825</v>
      </c>
      <c r="C38" s="1" t="s">
        <v>50</v>
      </c>
    </row>
    <row r="39" spans="1:3" x14ac:dyDescent="0.3">
      <c r="A39" t="s">
        <v>831</v>
      </c>
      <c r="B39" s="1" t="s">
        <v>825</v>
      </c>
      <c r="C39" s="1" t="s">
        <v>50</v>
      </c>
    </row>
    <row r="40" spans="1:3" x14ac:dyDescent="0.3">
      <c r="A40" t="s">
        <v>832</v>
      </c>
      <c r="B40" s="1" t="s">
        <v>825</v>
      </c>
      <c r="C40" s="1" t="s">
        <v>50</v>
      </c>
    </row>
    <row r="43" spans="1:3" x14ac:dyDescent="0.3">
      <c r="A43" t="s">
        <v>812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원가계산서</vt:lpstr>
      <vt:lpstr>공종별집계표</vt:lpstr>
      <vt:lpstr>공종별내역서</vt:lpstr>
      <vt:lpstr>공량설정_일위대가</vt:lpstr>
      <vt:lpstr> 공사설정 </vt:lpstr>
      <vt:lpstr>Sheet1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cheil</dc:creator>
  <cp:lastModifiedBy>jong min kwon</cp:lastModifiedBy>
  <dcterms:created xsi:type="dcterms:W3CDTF">2026-05-20T00:09:19Z</dcterms:created>
  <dcterms:modified xsi:type="dcterms:W3CDTF">2026-07-22T09:32:28Z</dcterms:modified>
</cp:coreProperties>
</file>