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project\01_공사\2026학년도\04_밀레니엄관 지하1층 환경개선\02_공고\02_전기\"/>
    </mc:Choice>
  </mc:AlternateContent>
  <xr:revisionPtr revIDLastSave="0" documentId="13_ncr:1_{1311B488-0A6A-4E8D-B073-992070C4A007}" xr6:coauthVersionLast="47" xr6:coauthVersionMax="47" xr10:uidLastSave="{00000000-0000-0000-0000-000000000000}"/>
  <bookViews>
    <workbookView xWindow="-28500" yWindow="2925" windowWidth="24450" windowHeight="18060" xr2:uid="{00000000-000D-0000-FFFF-FFFF00000000}"/>
  </bookViews>
  <sheets>
    <sheet name="원가계산서" sheetId="10" r:id="rId1"/>
    <sheet name="공종별집계표" sheetId="9" r:id="rId2"/>
    <sheet name="공종별내역서" sheetId="8" r:id="rId3"/>
    <sheet name="공량설정_일위대가" sheetId="3" state="hidden" r:id="rId4"/>
    <sheet name=" 공사설정 " sheetId="2" state="hidden" r:id="rId5"/>
    <sheet name="Sheet1" sheetId="1" state="hidden" r:id="rId6"/>
  </sheets>
  <definedNames>
    <definedName name="_xlnm.Print_Area" localSheetId="2">공종별내역서!$A$1:$M$237</definedName>
    <definedName name="_xlnm.Print_Area" localSheetId="1">공종별집계표!$A$1:$M$29</definedName>
    <definedName name="_xlnm.Print_Area" localSheetId="0">원가계산서!$A$1:$G$27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6" i="10" l="1"/>
  <c r="E25" i="10"/>
  <c r="E24" i="10"/>
  <c r="E19" i="10"/>
  <c r="E18" i="10"/>
  <c r="E12" i="10"/>
  <c r="E11" i="10"/>
  <c r="E23" i="10"/>
  <c r="E22" i="10"/>
  <c r="E9" i="10"/>
  <c r="B2" i="3" l="1"/>
  <c r="B203" i="3" l="1"/>
  <c r="B202" i="3"/>
  <c r="B200" i="3"/>
  <c r="B198" i="3"/>
  <c r="B196" i="3"/>
  <c r="B194" i="3"/>
  <c r="B192" i="3"/>
  <c r="B190" i="3"/>
  <c r="B188" i="3"/>
  <c r="B186" i="3"/>
  <c r="B184" i="3"/>
  <c r="B182" i="3"/>
  <c r="B180" i="3"/>
  <c r="B178" i="3"/>
  <c r="B176" i="3"/>
  <c r="B174" i="3"/>
  <c r="B172" i="3"/>
  <c r="B170" i="3"/>
  <c r="B168" i="3"/>
  <c r="B166" i="3"/>
  <c r="B164" i="3"/>
  <c r="B162" i="3"/>
  <c r="B160" i="3"/>
  <c r="B158" i="3"/>
  <c r="B156" i="3"/>
  <c r="B154" i="3"/>
  <c r="B152" i="3"/>
  <c r="B150" i="3"/>
  <c r="B148" i="3"/>
  <c r="B146" i="3"/>
  <c r="B144" i="3"/>
  <c r="B142" i="3"/>
  <c r="B140" i="3"/>
  <c r="B138" i="3"/>
  <c r="B136" i="3"/>
  <c r="B134" i="3"/>
  <c r="B132" i="3"/>
  <c r="B130" i="3"/>
  <c r="B128" i="3"/>
  <c r="B126" i="3"/>
  <c r="B124" i="3"/>
  <c r="B122" i="3"/>
  <c r="B120" i="3"/>
  <c r="B118" i="3"/>
  <c r="B116" i="3"/>
  <c r="B114" i="3"/>
  <c r="B112" i="3"/>
  <c r="B110" i="3"/>
  <c r="B108" i="3"/>
  <c r="B106" i="3"/>
  <c r="B104" i="3"/>
  <c r="B102" i="3"/>
  <c r="B100" i="3"/>
  <c r="B98" i="3"/>
  <c r="B96" i="3"/>
  <c r="B94" i="3"/>
  <c r="B92" i="3"/>
  <c r="B90" i="3"/>
  <c r="B88" i="3"/>
  <c r="B86" i="3"/>
  <c r="B84" i="3"/>
  <c r="B82" i="3"/>
  <c r="B80" i="3"/>
  <c r="B78" i="3"/>
  <c r="B76" i="3"/>
  <c r="B74" i="3"/>
  <c r="B72" i="3"/>
  <c r="B70" i="3"/>
  <c r="B68" i="3"/>
  <c r="B66" i="3"/>
  <c r="B64" i="3"/>
  <c r="B62" i="3"/>
  <c r="B60" i="3"/>
  <c r="B58" i="3"/>
  <c r="B56" i="3"/>
  <c r="B54" i="3"/>
  <c r="B52" i="3"/>
  <c r="B50" i="3"/>
  <c r="B48" i="3"/>
  <c r="B46" i="3"/>
  <c r="B44" i="3"/>
  <c r="B42" i="3"/>
  <c r="B40" i="3"/>
  <c r="B38" i="3"/>
  <c r="B36" i="3"/>
  <c r="B34" i="3"/>
  <c r="B32" i="3"/>
  <c r="B30" i="3"/>
  <c r="B28" i="3"/>
  <c r="B26" i="3"/>
  <c r="B24" i="3"/>
  <c r="B22" i="3"/>
  <c r="B20" i="3"/>
  <c r="B18" i="3"/>
  <c r="B16" i="3"/>
  <c r="B14" i="3"/>
  <c r="B12" i="3"/>
  <c r="B10" i="3"/>
  <c r="B8" i="3"/>
  <c r="B6" i="3"/>
  <c r="B4" i="3"/>
  <c r="J211" i="8" l="1"/>
  <c r="I12" i="9" s="1"/>
  <c r="J12" i="9" s="1"/>
  <c r="H133" i="8"/>
  <c r="G9" i="9" s="1"/>
  <c r="H9" i="9" s="1"/>
  <c r="H159" i="8"/>
  <c r="G10" i="9" s="1"/>
  <c r="H10" i="9" s="1"/>
  <c r="J159" i="8"/>
  <c r="I10" i="9" s="1"/>
  <c r="J10" i="9" s="1"/>
  <c r="J55" i="8"/>
  <c r="I7" i="9" s="1"/>
  <c r="J7" i="9" s="1"/>
  <c r="J133" i="8"/>
  <c r="I9" i="9" s="1"/>
  <c r="J9" i="9" s="1"/>
  <c r="J107" i="8"/>
  <c r="I8" i="9" s="1"/>
  <c r="J8" i="9" s="1"/>
  <c r="H107" i="8"/>
  <c r="G8" i="9" s="1"/>
  <c r="H8" i="9" s="1"/>
  <c r="H237" i="8"/>
  <c r="G13" i="9" s="1"/>
  <c r="H13" i="9" s="1"/>
  <c r="H211" i="8"/>
  <c r="G12" i="9" s="1"/>
  <c r="H12" i="9" s="1"/>
  <c r="J237" i="8"/>
  <c r="I13" i="9" s="1"/>
  <c r="J13" i="9" s="1"/>
  <c r="J185" i="8"/>
  <c r="I11" i="9" s="1"/>
  <c r="J11" i="9" s="1"/>
  <c r="H185" i="8" l="1"/>
  <c r="G11" i="9" s="1"/>
  <c r="H11" i="9" s="1"/>
  <c r="I6" i="9"/>
  <c r="J6" i="9" s="1"/>
  <c r="I5" i="9" s="1"/>
  <c r="J5" i="9" s="1"/>
  <c r="J29" i="9" s="1"/>
  <c r="H55" i="8" l="1"/>
  <c r="G7" i="9" s="1"/>
  <c r="H7" i="9" s="1"/>
  <c r="G6" i="9" s="1"/>
  <c r="H6" i="9" s="1"/>
  <c r="G5" i="9" s="1"/>
  <c r="H5" i="9" s="1"/>
  <c r="E8" i="10" l="1"/>
  <c r="H29" i="9"/>
  <c r="F133" i="8" l="1"/>
  <c r="E9" i="9" s="1"/>
  <c r="F9" i="9" s="1"/>
  <c r="L9" i="9" s="1"/>
  <c r="L133" i="8"/>
  <c r="L159" i="8"/>
  <c r="L185" i="8"/>
  <c r="F185" i="8"/>
  <c r="E11" i="9" s="1"/>
  <c r="L107" i="8"/>
  <c r="L55" i="8"/>
  <c r="F55" i="8"/>
  <c r="E7" i="9" s="1"/>
  <c r="F159" i="8"/>
  <c r="E10" i="9" s="1"/>
  <c r="K9" i="9" l="1"/>
  <c r="F10" i="9"/>
  <c r="L10" i="9" s="1"/>
  <c r="K10" i="9"/>
  <c r="F7" i="9"/>
  <c r="K7" i="9"/>
  <c r="K11" i="9"/>
  <c r="F11" i="9"/>
  <c r="L11" i="9" s="1"/>
  <c r="F107" i="8"/>
  <c r="E8" i="9" s="1"/>
  <c r="F8" i="9" l="1"/>
  <c r="L8" i="9" s="1"/>
  <c r="K8" i="9"/>
  <c r="L7" i="9"/>
  <c r="L211" i="8"/>
  <c r="F211" i="8"/>
  <c r="E12" i="9" s="1"/>
  <c r="F12" i="9" l="1"/>
  <c r="K12" i="9"/>
  <c r="L12" i="9" l="1"/>
  <c r="L237" i="8"/>
  <c r="F237" i="8"/>
  <c r="E13" i="9" s="1"/>
  <c r="K13" i="9" l="1"/>
  <c r="F13" i="9"/>
  <c r="L13" i="9" l="1"/>
  <c r="E6" i="9"/>
  <c r="F6" i="9" l="1"/>
  <c r="K6" i="9"/>
  <c r="L6" i="9" l="1"/>
  <c r="E5" i="9"/>
  <c r="F5" i="9" l="1"/>
  <c r="K5" i="9"/>
  <c r="L5" i="9" l="1"/>
  <c r="L29" i="9" s="1"/>
  <c r="E4" i="10"/>
  <c r="E7" i="10" s="1"/>
  <c r="F29" i="9"/>
</calcChain>
</file>

<file path=xl/sharedStrings.xml><?xml version="1.0" encoding="utf-8"?>
<sst xmlns="http://schemas.openxmlformats.org/spreadsheetml/2006/main" count="2828" uniqueCount="824">
  <si>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</si>
  <si>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</si>
  <si>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</si>
  <si>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</si>
  <si>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</si>
  <si>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</si>
  <si>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</si>
  <si>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</si>
  <si>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</si>
  <si>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</si>
  <si>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</si>
  <si>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</si>
  <si>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</si>
  <si>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</si>
  <si>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</si>
  <si>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</si>
  <si>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</si>
  <si>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</si>
  <si>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</si>
  <si>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</si>
  <si>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</si>
  <si>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</si>
  <si>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</si>
  <si>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</si>
  <si>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</si>
  <si>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</si>
  <si>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</si>
  <si>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</si>
  <si>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</si>
  <si>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</si>
  <si>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</si>
  <si>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</si>
  <si>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</si>
  <si>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</si>
  <si>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</si>
  <si>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</si>
  <si>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</si>
  <si>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</si>
  <si>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</si>
  <si>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</si>
  <si>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</si>
  <si>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</si>
  <si>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</si>
  <si>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</si>
  <si>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</si>
  <si>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</si>
  <si>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</si>
  <si>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</si>
  <si>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</si>
  <si>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</si>
  <si>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</si>
  <si>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</si>
  <si>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전기공사</t>
  </si>
  <si>
    <t>0101</t>
  </si>
  <si>
    <t>전력간선설비공사</t>
  </si>
  <si>
    <t>010101</t>
  </si>
  <si>
    <t>강제전선관-노출</t>
  </si>
  <si>
    <t>아연도, 28mm</t>
  </si>
  <si>
    <t>M</t>
  </si>
  <si>
    <t>44B033B80E2749D2093199693BA18</t>
  </si>
  <si>
    <t>T</t>
  </si>
  <si>
    <t>F</t>
  </si>
  <si>
    <t>01010144B033B80E2749D2093199693BA18</t>
  </si>
  <si>
    <t>아연도, 36mm</t>
  </si>
  <si>
    <t>44B033B80E2749D2093199693BDEC</t>
  </si>
  <si>
    <t>01010144B033B80E2749D2093199693BDEC</t>
  </si>
  <si>
    <t>아연도, 42mm</t>
  </si>
  <si>
    <t>44B033B80E2749D2093199693BCC5</t>
  </si>
  <si>
    <t>01010144B033B80E2749D2093199693BCC5</t>
  </si>
  <si>
    <t>아연도, 54mm</t>
  </si>
  <si>
    <t>44B033B80E2749D2093199693BF99</t>
  </si>
  <si>
    <t>01010144B033B80E2749D2093199693BF99</t>
  </si>
  <si>
    <t>아연도, 104mm</t>
  </si>
  <si>
    <t>44B033B80E2749D2093199693B014</t>
  </si>
  <si>
    <t>01010144B033B80E2749D2093199693B014</t>
  </si>
  <si>
    <t>0.6/1kv 난연 전력케이블(F-CV)</t>
  </si>
  <si>
    <t>2C*6㎟</t>
  </si>
  <si>
    <t>44B033B80E047A622971E739C41F3</t>
  </si>
  <si>
    <t>01010144B033B80E047A622971E739C41F3</t>
  </si>
  <si>
    <t>2C*10㎟</t>
  </si>
  <si>
    <t>44B033B80E047A622971E739C41F1</t>
  </si>
  <si>
    <t>01010144B033B80E047A622971E739C41F1</t>
  </si>
  <si>
    <t>4C*16㎟</t>
  </si>
  <si>
    <t>44B033B80E047A6229718EB77078F</t>
  </si>
  <si>
    <t>01010144B033B80E047A6229718EB77078F</t>
  </si>
  <si>
    <t>4C*25㎟</t>
  </si>
  <si>
    <t>44B033B80E047A6229718EB770895</t>
  </si>
  <si>
    <t>01010144B033B80E047A6229718EB770895</t>
  </si>
  <si>
    <t>4C*35㎟</t>
  </si>
  <si>
    <t>44B033B80E047A6229718EB7709BC</t>
  </si>
  <si>
    <t>01010144B033B80E047A6229718EB7709BC</t>
  </si>
  <si>
    <t>1C*95㎟</t>
  </si>
  <si>
    <t>44B033B80E047A622971D6DB0DACE</t>
  </si>
  <si>
    <t>01010144B033B80E047A622971D6DB0DACE</t>
  </si>
  <si>
    <t>난연 비닐절연접지용전선(F-GV)-관내</t>
  </si>
  <si>
    <t>0.6/1kv, 6㎟</t>
  </si>
  <si>
    <t>44B033B80E16E4D2B943FBEAED1B6</t>
  </si>
  <si>
    <t>01010144B033B80E16E4D2B943FBEAED1B6</t>
  </si>
  <si>
    <t>0.6/1kv, 10㎟</t>
  </si>
  <si>
    <t>44B033B80E16E4D2B943FBEAED637</t>
  </si>
  <si>
    <t>01010144B033B80E16E4D2B943FBEAED637</t>
  </si>
  <si>
    <t>0.6/1kv, 16㎟</t>
  </si>
  <si>
    <t>44B033B80E16E4D2B943FBEAED7DE</t>
  </si>
  <si>
    <t>01010144B033B80E16E4D2B943FBEAED7DE</t>
  </si>
  <si>
    <t>0.6/1kv, 50㎟</t>
  </si>
  <si>
    <t>44B033B80E16E4D2B943FBEAEDA92</t>
  </si>
  <si>
    <t>01010144B033B80E16E4D2B943FBEAEDA92</t>
  </si>
  <si>
    <t>압착단자</t>
  </si>
  <si>
    <t>16 ㎟</t>
  </si>
  <si>
    <t>개</t>
  </si>
  <si>
    <t>43BE3CF84D4ED592D979B8F005762</t>
  </si>
  <si>
    <t>01010143BE3CF84D4ED592D979B8F005762</t>
  </si>
  <si>
    <t>25 ㎟</t>
  </si>
  <si>
    <t>43BE3CF84D4ED592D979B8F00576D</t>
  </si>
  <si>
    <t>01010143BE3CF84D4ED592D979B8F00576D</t>
  </si>
  <si>
    <t>35 ㎟</t>
  </si>
  <si>
    <t>43BE3CF84D4ED592D979B8F00576C</t>
  </si>
  <si>
    <t>01010143BE3CF84D4ED592D979B8F00576C</t>
  </si>
  <si>
    <t>50 ㎟</t>
  </si>
  <si>
    <t>43BE3CF84D4ED592D979B8F00565E</t>
  </si>
  <si>
    <t>01010143BE3CF84D4ED592D979B8F00565E</t>
  </si>
  <si>
    <t>동관단자</t>
  </si>
  <si>
    <t>1 HOLE 95 ㎟</t>
  </si>
  <si>
    <t>43BE3CF84D4ED592D979B88D14B04</t>
  </si>
  <si>
    <t>01010143BE3CF84D4ED592D979B88D14B04</t>
  </si>
  <si>
    <t>풀박스(천장면)-노출</t>
  </si>
  <si>
    <t>200*200*100mm</t>
  </si>
  <si>
    <t>44B033B80EA4AD322983136862804</t>
  </si>
  <si>
    <t>01010144B033B80EA4AD322983136862804</t>
  </si>
  <si>
    <t>300*300*200mm</t>
  </si>
  <si>
    <t>44B033B80EA4AD3229831368736A5</t>
  </si>
  <si>
    <t>01010144B033B80EA4AD3229831368736A5</t>
  </si>
  <si>
    <t>전선관지지행거(단독)</t>
  </si>
  <si>
    <t>28C</t>
  </si>
  <si>
    <t>개소</t>
  </si>
  <si>
    <t>44B033B80E27491259273A862F31C</t>
  </si>
  <si>
    <t>01010144B033B80E27491259273A862F31C</t>
  </si>
  <si>
    <t>36C</t>
  </si>
  <si>
    <t>44B033B80E27491259273A862F423</t>
  </si>
  <si>
    <t>01010144B033B80E27491259273A862F423</t>
  </si>
  <si>
    <t>42C</t>
  </si>
  <si>
    <t>44B033B80E27491259273A862F5CA</t>
  </si>
  <si>
    <t>01010144B033B80E27491259273A862F5CA</t>
  </si>
  <si>
    <t>54C</t>
  </si>
  <si>
    <t>44B033B80E27491259273A862F6D0</t>
  </si>
  <si>
    <t>01010144B033B80E27491259273A862F6D0</t>
  </si>
  <si>
    <t>104C</t>
  </si>
  <si>
    <t>44B033B80E27491259273A862F9A5</t>
  </si>
  <si>
    <t>01010144B033B80E27491259273A862F9A5</t>
  </si>
  <si>
    <t>등기구 - 철거</t>
  </si>
  <si>
    <t>평판매입등 300x1200</t>
  </si>
  <si>
    <t>등</t>
  </si>
  <si>
    <t>44B033B80EA4AD1279B7E449CC6C0</t>
  </si>
  <si>
    <t>01010144B033B80EA4AD1279B7E449CC6C0</t>
  </si>
  <si>
    <t>ELB BOX</t>
  </si>
  <si>
    <t>2P 30AF/20AT</t>
  </si>
  <si>
    <t>EA</t>
  </si>
  <si>
    <t>44B033B80EA4AD0259573978A471F</t>
  </si>
  <si>
    <t>01010144B033B80EA4AD0259573978A471F</t>
  </si>
  <si>
    <t>배선용 차단기 설치(MCCB)</t>
  </si>
  <si>
    <t>4P 225AF</t>
  </si>
  <si>
    <t>44B033B80EA4AD0259573978B5644</t>
  </si>
  <si>
    <t>01010144B033B80EA4AD0259573978B5644</t>
  </si>
  <si>
    <t>LP-NB</t>
  </si>
  <si>
    <t>면</t>
  </si>
  <si>
    <t>44B033B83B03FC22F93D5754A61AB</t>
  </si>
  <si>
    <t>01010144B033B83B03FC22F93D5754A61AB</t>
  </si>
  <si>
    <t>LP-B1B</t>
  </si>
  <si>
    <t>44B033B83B03FC22F93D5754A61A4</t>
  </si>
  <si>
    <t>01010144B033B83B03FC22F93D5754A61A4</t>
  </si>
  <si>
    <t>LP-EM</t>
  </si>
  <si>
    <t>44B033B83B03FC22F93D5754A61A5</t>
  </si>
  <si>
    <t>01010144B033B83B03FC22F93D5754A61A5</t>
  </si>
  <si>
    <t>LP-TO</t>
  </si>
  <si>
    <t>44B033B83B03FC22F93D5754A62B2</t>
  </si>
  <si>
    <t>01010144B033B83B03FC22F93D5754A62B2</t>
  </si>
  <si>
    <t>LP-B</t>
  </si>
  <si>
    <t>44B033B83B03FC22F93D5754A62B3</t>
  </si>
  <si>
    <t>01010144B033B83B03FC22F93D5754A62B3</t>
  </si>
  <si>
    <t>LP-HD</t>
  </si>
  <si>
    <t>44B033B83B03FC22F93D5754A62B0</t>
  </si>
  <si>
    <t>01010144B033B83B03FC22F93D5754A62B0</t>
  </si>
  <si>
    <t>LP-6HP</t>
  </si>
  <si>
    <t>44B033B83B03FC22F93D5754A62B1</t>
  </si>
  <si>
    <t>01010144B033B83B03FC22F93D5754A62B1</t>
  </si>
  <si>
    <t>분전함 철거</t>
  </si>
  <si>
    <t>44B033B83B03FC22F93D5754A62B6</t>
  </si>
  <si>
    <t>01010144B033B83B03FC22F93D5754A62B6</t>
  </si>
  <si>
    <t>[ 합           계 ]</t>
  </si>
  <si>
    <t>TOTAL</t>
  </si>
  <si>
    <t>전등설비공사</t>
  </si>
  <si>
    <t>010102</t>
  </si>
  <si>
    <t>나사없는전선관-노출</t>
  </si>
  <si>
    <t>E19</t>
  </si>
  <si>
    <t>44B033C8117059D2A940AB66F3FC3</t>
  </si>
  <si>
    <t>01010244B033C8117059D2A940AB66F3FC3</t>
  </si>
  <si>
    <t>E25</t>
  </si>
  <si>
    <t>44B033C8117059D2A940AB66F3C0F</t>
  </si>
  <si>
    <t>01010244B033C8117059D2A940AB66F3C0F</t>
  </si>
  <si>
    <t>E31</t>
  </si>
  <si>
    <t>44B033C8117059D2A940AB66F3D16</t>
  </si>
  <si>
    <t>01010244B033C8117059D2A940AB66F3D16</t>
  </si>
  <si>
    <t>1종금속제가요전선관-노출</t>
  </si>
  <si>
    <t>16mm, 비방수</t>
  </si>
  <si>
    <t>44B033B80E2749C279C4B9272E32E</t>
  </si>
  <si>
    <t>01010244B033B80E2749C279C4B9272E32E</t>
  </si>
  <si>
    <t>1종금속제가요전선관</t>
  </si>
  <si>
    <t>1종금속제가요전선관, 박스커넥터, 16mm, 비방수</t>
  </si>
  <si>
    <t>43D93E382F9211C2B9EB4B1D958CB1B26B0E5</t>
  </si>
  <si>
    <t>01010243D93E382F9211C2B9EB4B1D958CB1B26B0E5</t>
  </si>
  <si>
    <t>비닐피복, 16mm, 방수</t>
  </si>
  <si>
    <t>44B033B80E2749C279C4B92738517</t>
  </si>
  <si>
    <t>01010244B033B80E2749C279C4B92738517</t>
  </si>
  <si>
    <t>1종금속제가요전선관, 박스커넥터-비닐, 16mm, 방수</t>
  </si>
  <si>
    <t>43D93E382F9211C2B9EB4B1D958CB1B26B716</t>
  </si>
  <si>
    <t>01010243D93E382F9211C2B9EB4B1D958CB1B26B716</t>
  </si>
  <si>
    <t>450/75OV 저독성난연가교폴리올레핀절연전선(HFIX)</t>
  </si>
  <si>
    <t>2.5㎟</t>
  </si>
  <si>
    <t>44B033B80E16E4F2693A04AC4AA40</t>
  </si>
  <si>
    <t>01010244B033B80E16E4F2693A04AC4AA40</t>
  </si>
  <si>
    <t>0.6/1kv, 2.5㎟</t>
  </si>
  <si>
    <t>44B033B80E16E4D2B943FBEAED363</t>
  </si>
  <si>
    <t>01010244B033B80E16E4D2B943FBEAED363</t>
  </si>
  <si>
    <t>스위치박스-매입</t>
  </si>
  <si>
    <t>1개용 54 mm</t>
  </si>
  <si>
    <t>44B033B80EA4AD32298302F957D64</t>
  </si>
  <si>
    <t>01010244B033B80EA4AD32298302F957D64</t>
  </si>
  <si>
    <t>2개용 54 mm</t>
  </si>
  <si>
    <t>44B033B80EA4AD32298302F957C5E</t>
  </si>
  <si>
    <t>01010244B033B80EA4AD32298302F957C5E</t>
  </si>
  <si>
    <t>아우트렛박스-매입</t>
  </si>
  <si>
    <t>8각  54mm</t>
  </si>
  <si>
    <t>44B033B80EA4AD32298302F945032</t>
  </si>
  <si>
    <t>01010244B033B80EA4AD32298302F945032</t>
  </si>
  <si>
    <t>중형 4각 54㎜</t>
  </si>
  <si>
    <t>44B033B80EA4AD32298302F9451D9</t>
  </si>
  <si>
    <t>01010244B033B80EA4AD32298302F9451D9</t>
  </si>
  <si>
    <t>아웃렛박스</t>
  </si>
  <si>
    <t>아웃렛박스, 커버, 8각, 둥근구멍, 평</t>
  </si>
  <si>
    <t>43D93E382F8187F2D9FB5605D3F90C31176B2</t>
  </si>
  <si>
    <t>01010243D93E382F8187F2D9FB5605D3F90C31176B2</t>
  </si>
  <si>
    <t>아웃렛박스, 커버, 4각, 평</t>
  </si>
  <si>
    <t>43D93E382F8187F2D9FB5605D3F90C31176B3</t>
  </si>
  <si>
    <t>01010243D93E382F8187F2D9FB5605D3F90C31176B3</t>
  </si>
  <si>
    <t>단로 스위치</t>
  </si>
  <si>
    <t>1구</t>
  </si>
  <si>
    <t>44B033B80EA4AD1279B7F6BA6907B</t>
  </si>
  <si>
    <t>01010244B033B80EA4AD1279B7F6BA6907B</t>
  </si>
  <si>
    <t>2구</t>
  </si>
  <si>
    <t>44B033B80EA4AD1279B7F6BA693CF</t>
  </si>
  <si>
    <t>01010244B033B80EA4AD1279B7F6BA693CF</t>
  </si>
  <si>
    <t>3구</t>
  </si>
  <si>
    <t>44B033B80EA4AD1279B7F6BA69229</t>
  </si>
  <si>
    <t>01010244B033B80EA4AD1279B7F6BA69229</t>
  </si>
  <si>
    <t>4구</t>
  </si>
  <si>
    <t>44B033B80EA4AD1279B7F6BA69228</t>
  </si>
  <si>
    <t>01010244B033B80EA4AD1279B7F6BA69228</t>
  </si>
  <si>
    <t>LED 6인치 다운라이트</t>
  </si>
  <si>
    <t>LED 15W</t>
  </si>
  <si>
    <t>44B033B80EA4AD1279B7DBED0B3A6</t>
  </si>
  <si>
    <t>01010244B033B80EA4AD1279B7DBED0B3A6</t>
  </si>
  <si>
    <t>COB 멀티 매입등</t>
  </si>
  <si>
    <t>LED 20W×2</t>
  </si>
  <si>
    <t>44B033B80EA4AD1279B7DBED0B3A4</t>
  </si>
  <si>
    <t>01010244B033B80EA4AD1279B7DBED0B3A4</t>
  </si>
  <si>
    <t>LED 평판조명</t>
  </si>
  <si>
    <t>LED 50W</t>
  </si>
  <si>
    <t>44B033B80EA4AD1279B7DBED0B3A2</t>
  </si>
  <si>
    <t>01010244B033B80EA4AD1279B7DBED0B3A2</t>
  </si>
  <si>
    <t>LED 사각 멀티 직부등</t>
  </si>
  <si>
    <t>LED 7W×3</t>
  </si>
  <si>
    <t>44B033B80EA4AD1279B7DBED0B3AF</t>
  </si>
  <si>
    <t>01010244B033B80EA4AD1279B7DBED0B3AF</t>
  </si>
  <si>
    <t>LED 라인 매입조명</t>
  </si>
  <si>
    <t>LED 20W</t>
  </si>
  <si>
    <t>44B033B80EA4AD1279B7DBED0B280</t>
  </si>
  <si>
    <t>01010244B033B80EA4AD1279B7DBED0B280</t>
  </si>
  <si>
    <t>LED T5 간접조명</t>
  </si>
  <si>
    <t>44B033B80EA4AD1279B7DBED0B281</t>
  </si>
  <si>
    <t>01010244B033B80EA4AD1279B7DBED0B281</t>
  </si>
  <si>
    <t>간접조명</t>
  </si>
  <si>
    <t>44B033B80EA4AD1279B7DBED0B282</t>
  </si>
  <si>
    <t>01010244B033B80EA4AD1279B7DBED0B282</t>
  </si>
  <si>
    <t>벽부등</t>
  </si>
  <si>
    <t>44B033B80EA4AD1279B7DBED0B284</t>
  </si>
  <si>
    <t>01010244B033B80EA4AD1279B7DBED0B284</t>
  </si>
  <si>
    <t>16C</t>
  </si>
  <si>
    <t>44B033B80E27491259273A862F16F</t>
  </si>
  <si>
    <t>01010244B033B80E27491259273A862F16F</t>
  </si>
  <si>
    <t>22C</t>
  </si>
  <si>
    <t>44B033B80E27491259273A862F275</t>
  </si>
  <si>
    <t>01010244B033B80E27491259273A862F275</t>
  </si>
  <si>
    <t>01010244B033B80E27491259273A862F31C</t>
  </si>
  <si>
    <t>전선관지지대(벽체)</t>
  </si>
  <si>
    <t>W:100</t>
  </si>
  <si>
    <t>44B033B80E27491259271FBAD5023</t>
  </si>
  <si>
    <t>01010244B033B80E27491259271FBAD5023</t>
  </si>
  <si>
    <t>44B033B80EA4AD1279B7E449CC30F</t>
  </si>
  <si>
    <t>01010244B033B80EA4AD1279B7E449CC30F</t>
  </si>
  <si>
    <t>평판매입등 600x600</t>
  </si>
  <si>
    <t>44B033B80EA4AD1279B7E449CC26B</t>
  </si>
  <si>
    <t>01010244B033B80EA4AD1279B7E449CC26B</t>
  </si>
  <si>
    <t>칠판등</t>
  </si>
  <si>
    <t>44B033B80EA4AD1279B7E449CC26D</t>
  </si>
  <si>
    <t>01010244B033B80EA4AD1279B7E449CC26D</t>
  </si>
  <si>
    <t>다운라이트</t>
  </si>
  <si>
    <t>44B033B80EA4AD1279B7E449CC26F</t>
  </si>
  <si>
    <t>01010244B033B80EA4AD1279B7E449CC26F</t>
  </si>
  <si>
    <t>다운라이트 "인치"</t>
  </si>
  <si>
    <t>44B033B80EA4AD1279B7E449CC261</t>
  </si>
  <si>
    <t>01010244B033B80EA4AD1279B7E449CC261</t>
  </si>
  <si>
    <t>다운라이트 쌍구형</t>
  </si>
  <si>
    <t>44B033B80EA4AD1279B7E449CC140</t>
  </si>
  <si>
    <t>01010244B033B80EA4AD1279B7E449CC140</t>
  </si>
  <si>
    <t>원형 직부등</t>
  </si>
  <si>
    <t>44B033B80EA4AD1279B7E449CC146</t>
  </si>
  <si>
    <t>01010244B033B80EA4AD1279B7E449CC146</t>
  </si>
  <si>
    <t>44B033B80EA4AD1279B7E449CC144</t>
  </si>
  <si>
    <t>01010244B033B80EA4AD1279B7E449CC144</t>
  </si>
  <si>
    <t>코오드</t>
  </si>
  <si>
    <t>44B033B80EA4AD1279B7E449CC14A</t>
  </si>
  <si>
    <t>01010244B033B80EA4AD1279B7E449CC14A</t>
  </si>
  <si>
    <t>44B033B80EA4AD1279B7E449CC0BB</t>
  </si>
  <si>
    <t>01010244B033B80EA4AD1279B7E449CC0BB</t>
  </si>
  <si>
    <t>레인조명</t>
  </si>
  <si>
    <t>44B033B80EA4AD1279B7E449CC0B9</t>
  </si>
  <si>
    <t>01010244B033B80EA4AD1279B7E449CC0B9</t>
  </si>
  <si>
    <t>전선레일</t>
  </si>
  <si>
    <t>44B033B80EA4AD1279B7E449CC0B8</t>
  </si>
  <si>
    <t>01010244B033B80EA4AD1279B7E449CC0B8</t>
  </si>
  <si>
    <t>콘센트 - 철거</t>
  </si>
  <si>
    <t>15A, 2P</t>
  </si>
  <si>
    <t>44B033B80EA4AD1279B7F6BA58861</t>
  </si>
  <si>
    <t>01010244B033B80EA4AD1279B7F6BA58861</t>
  </si>
  <si>
    <t>스위치 - 철거</t>
  </si>
  <si>
    <t>44B033B80EA4AD1279B7F6BA4EBFD</t>
  </si>
  <si>
    <t>01010244B033B80EA4AD1279B7F6BA4EBFD</t>
  </si>
  <si>
    <t>전열설비공사</t>
  </si>
  <si>
    <t>010103</t>
  </si>
  <si>
    <t>01010344B033C8117059D2A940AB66F3FC3</t>
  </si>
  <si>
    <t>01010344B033C8117059D2A940AB66F3D16</t>
  </si>
  <si>
    <t>01010344B033B80E2749C279C4B92738517</t>
  </si>
  <si>
    <t>01010343D93E382F9211C2B9EB4B1D958CB1B26B716</t>
  </si>
  <si>
    <t>4㎟</t>
  </si>
  <si>
    <t>44B033B80E16E4F2693A04AC4AB67</t>
  </si>
  <si>
    <t>01010344B033B80E16E4F2693A04AC4AB67</t>
  </si>
  <si>
    <t>0.6/1kv, 4㎟</t>
  </si>
  <si>
    <t>44B033B80E16E4D2B943FBEAED0AF</t>
  </si>
  <si>
    <t>01010344B033B80E16E4D2B943FBEAED0AF</t>
  </si>
  <si>
    <t>01010344B033B80E16E4D2B943FBEAED1B6</t>
  </si>
  <si>
    <t>4C*6㎟</t>
  </si>
  <si>
    <t>44B033B80E047A6229718EB77078C</t>
  </si>
  <si>
    <t>01010344B033B80E047A6229718EB77078C</t>
  </si>
  <si>
    <t>01010344B033B80EA4AD32298302F9451D9</t>
  </si>
  <si>
    <t>아웃렛박스, 커버, 4각, 2개용S/W, 오목</t>
  </si>
  <si>
    <t>43D93E382F8187F2D9FB5605D3F90C31176B8</t>
  </si>
  <si>
    <t>01010343D93E382F8187F2D9FB5605D3F90C31176B8</t>
  </si>
  <si>
    <t>150*150*100mm</t>
  </si>
  <si>
    <t>44B033B80EA4AD32298313686292B</t>
  </si>
  <si>
    <t>01010344B033B80EA4AD32298313686292B</t>
  </si>
  <si>
    <t>콘센트 설치(매입)</t>
  </si>
  <si>
    <t>접지형, 15A 250V, 2구</t>
  </si>
  <si>
    <t>44B033B80EA4AD1279B7F6BA58CDA</t>
  </si>
  <si>
    <t>01010344B033B80EA4AD1279B7F6BA58CDA</t>
  </si>
  <si>
    <t>접지형, 15A 250V, 4구</t>
  </si>
  <si>
    <t>44B033B80EA4AD1279B7F6BA58CDB</t>
  </si>
  <si>
    <t>01010344B033B80EA4AD1279B7F6BA58CDB</t>
  </si>
  <si>
    <t>방우형, 15A 250V, 1구</t>
  </si>
  <si>
    <t>44B033B80EA4AD1279B7F6BA58DE6</t>
  </si>
  <si>
    <t>01010344B033B80EA4AD1279B7F6BA58DE6</t>
  </si>
  <si>
    <t>방우형, 15A 250V, 2구</t>
  </si>
  <si>
    <t>44B033B80EA4AD1279B7F6BA58DE7</t>
  </si>
  <si>
    <t>01010344B033B80EA4AD1279B7F6BA58DE7</t>
  </si>
  <si>
    <t>01010344B033B80EA4AD0259573978A471F</t>
  </si>
  <si>
    <t>01010344B033B80E27491259273A862F16F</t>
  </si>
  <si>
    <t>01010344B033B80E27491259273A862F275</t>
  </si>
  <si>
    <t>01010344B033B80E27491259271FBAD5023</t>
  </si>
  <si>
    <t>환기덕트설비공사</t>
  </si>
  <si>
    <t>010104</t>
  </si>
  <si>
    <t>28mm, 비방수</t>
  </si>
  <si>
    <t>44B033B80E2749C279C4B9272E5DC</t>
  </si>
  <si>
    <t>01010444B033B80E2749C279C4B9272E5DC</t>
  </si>
  <si>
    <t>36mm, 비방수</t>
  </si>
  <si>
    <t>44B033B80E2749C279C4B9272E6E3</t>
  </si>
  <si>
    <t>01010444B033B80E2749C279C4B9272E6E3</t>
  </si>
  <si>
    <t>1종금속제가요전선관, 박스커넥터, 28mm, 비방수</t>
  </si>
  <si>
    <t>43D93E382F9211C2B9EB4B1D958CB1B26B0E7</t>
  </si>
  <si>
    <t>01010443D93E382F9211C2B9EB4B1D958CB1B26B0E7</t>
  </si>
  <si>
    <t>1종금속제가요전선관, 박스커넥터, 36mm, 비방수</t>
  </si>
  <si>
    <t>43D93E382F9211C2B9EB4B1D958CB1B26B0E6</t>
  </si>
  <si>
    <t>01010443D93E382F9211C2B9EB4B1D958CB1B26B0E6</t>
  </si>
  <si>
    <t>01010444B033B80E16E4D2B943FBEAED1B6</t>
  </si>
  <si>
    <t>01010444B033B80E16E4D2B943FBEAED637</t>
  </si>
  <si>
    <t>01010444B033B80E047A622971E739C41F3</t>
  </si>
  <si>
    <t>3C*10㎟</t>
  </si>
  <si>
    <t>44B033B80E047A622971F1A069FE1</t>
  </si>
  <si>
    <t>01010444B033B80E047A622971F1A069FE1</t>
  </si>
  <si>
    <t>01010444B033B80EA4AD32298313686292B</t>
  </si>
  <si>
    <t>01010444B033B80E27491259273A862F31C</t>
  </si>
  <si>
    <t>01010444B033B80E27491259273A862F423</t>
  </si>
  <si>
    <t>냉난방설비공사</t>
  </si>
  <si>
    <t>010105</t>
  </si>
  <si>
    <t>01010544B033C8117059D2A940AB66F3FC3</t>
  </si>
  <si>
    <t>01010544B033B80E2749C279C4B9272E32E</t>
  </si>
  <si>
    <t>01010543D93E382F9211C2B9EB4B1D958CB1B26B0E5</t>
  </si>
  <si>
    <t>고장력, 54mm, 방수</t>
  </si>
  <si>
    <t>44B033B80E2749C279C4B927035F4</t>
  </si>
  <si>
    <t>01010544B033B80E2749C279C4B927035F4</t>
  </si>
  <si>
    <t>고장력, 70mm, 방수</t>
  </si>
  <si>
    <t>44B033B80E2749C279C4B927034ED</t>
  </si>
  <si>
    <t>01010544B033B80E2749C279C4B927034ED</t>
  </si>
  <si>
    <t>1종금속제가요전선관, 박스커넥터-비닐, 54mm, 방수</t>
  </si>
  <si>
    <t>43D93E382F9211C2B9EB4B1D958CB1B26B60B</t>
  </si>
  <si>
    <t>01010543D93E382F9211C2B9EB4B1D958CB1B26B60B</t>
  </si>
  <si>
    <t>1종금속제가요전선관, 박스커넥터-비닐, 70mm, 방수</t>
  </si>
  <si>
    <t>43D93E382F9211C2B9EB4B1D958CB1B26B608</t>
  </si>
  <si>
    <t>01010543D93E382F9211C2B9EB4B1D958CB1B26B608</t>
  </si>
  <si>
    <t>01010544B033B80E16E4F2693A04AC4AB67</t>
  </si>
  <si>
    <t>01010544B033B80E16E4D2B943FBEAED0AF</t>
  </si>
  <si>
    <t>01010544B033B80E16E4D2B943FBEAED7DE</t>
  </si>
  <si>
    <t>0.6/1kv, 25㎟</t>
  </si>
  <si>
    <t>44B033B80E16E4D2B943FBEAED40A</t>
  </si>
  <si>
    <t>01010544B033B80E16E4D2B943FBEAED40A</t>
  </si>
  <si>
    <t>01010544B033B80E047A6229718EB7709BC</t>
  </si>
  <si>
    <t>1C*50㎟</t>
  </si>
  <si>
    <t>44B033B80E047A622971D6DB1E86F</t>
  </si>
  <si>
    <t>01010544B033B80E047A622971D6DB1E86F</t>
  </si>
  <si>
    <t>01010544B033B80EA4AD32298302F945032</t>
  </si>
  <si>
    <t>01010544B033B80EA4AD32298302F9451D9</t>
  </si>
  <si>
    <t>01010543D93E382F8187F2D9FB5605D3F90C31176B2</t>
  </si>
  <si>
    <t>01010543D93E382F8187F2D9FB5605D3F90C31176B3</t>
  </si>
  <si>
    <t>01010544B033B80EA4AD32298313686292B</t>
  </si>
  <si>
    <t>전선관지지대(바닥)</t>
  </si>
  <si>
    <t>44B033B80E27491259271FBAD5022</t>
  </si>
  <si>
    <t>01010544B033B80E27491259271FBAD5022</t>
  </si>
  <si>
    <t>01010544B033B80E27491259273A862F16F</t>
  </si>
  <si>
    <t>케이블트레이설치공사</t>
  </si>
  <si>
    <t>010106</t>
  </si>
  <si>
    <t>ST 케이블트레이-Straight</t>
  </si>
  <si>
    <t>450*100*t2.3mm</t>
  </si>
  <si>
    <t>44B033B80E7F692219412B6F3C8E6</t>
  </si>
  <si>
    <t>01010644B033B80E7F692219412B6F3C8E6</t>
  </si>
  <si>
    <t>CABLE TRAY COVER</t>
  </si>
  <si>
    <t>W450</t>
  </si>
  <si>
    <t>44B033B80E7F692219412B79A4E71</t>
  </si>
  <si>
    <t>01010644B033B80E7F692219412B79A4E71</t>
  </si>
  <si>
    <t>Horizontal elbow</t>
  </si>
  <si>
    <t>44B033B80E7F692219412B6F3C98C</t>
  </si>
  <si>
    <t>01010644B033B80E7F692219412B6F3C98C</t>
  </si>
  <si>
    <t>Horizontal tee</t>
  </si>
  <si>
    <t>44B033B80E7F692219412B6F3C988</t>
  </si>
  <si>
    <t>01010644B033B80E7F692219412B6F3C988</t>
  </si>
  <si>
    <t>Vertical elbow</t>
  </si>
  <si>
    <t>44B033B80E7F692219412B6F3C98B</t>
  </si>
  <si>
    <t>01010644B033B80E7F692219412B6F3C98B</t>
  </si>
  <si>
    <t>케이블트레이부속품</t>
  </si>
  <si>
    <t>케이블트레이부속품, Joint connector, 아연도, 100*t2.3mm</t>
  </si>
  <si>
    <t>43D93E382F9211C2B9EB70518E3208A57560F</t>
  </si>
  <si>
    <t>01010643D93E382F9211C2B9EB70518E3208A57560F</t>
  </si>
  <si>
    <t>케이블트레이부속품, Bonding jumper, 38㎟</t>
  </si>
  <si>
    <t>43D93E382F9211C2B9EB70518E3208A575564</t>
  </si>
  <si>
    <t>01010643D93E382F9211C2B9EB70518E3208A575564</t>
  </si>
  <si>
    <t>케이블트레이부속품, Hold down clamp, 아연도</t>
  </si>
  <si>
    <t>43D93E382F9211C2B9EB70518E3208A575565</t>
  </si>
  <si>
    <t>01010643D93E382F9211C2B9EB70518E3208A575565</t>
  </si>
  <si>
    <t>케이블트레이부속품, Shank bolt and nut, 아연도</t>
  </si>
  <si>
    <t>43D93E382F9211C2B9EB70518E3208A575560</t>
  </si>
  <si>
    <t>01010643D93E382F9211C2B9EB70518E3208A575560</t>
  </si>
  <si>
    <t>전선관지지행거(천장)</t>
  </si>
  <si>
    <t>W:500</t>
  </si>
  <si>
    <t>44B033B80E27491259270D483D6B7</t>
  </si>
  <si>
    <t>01010644B033B80E27491259270D483D6B7</t>
  </si>
  <si>
    <t>01010644B033B80E16E4D2B943FBEAED7DE</t>
  </si>
  <si>
    <t>임시전력설비공사</t>
  </si>
  <si>
    <t>010107</t>
  </si>
  <si>
    <t>01010744B033B80E2749D2093199693BCC5</t>
  </si>
  <si>
    <t>01010744B033B80E047A6229718EB770895</t>
  </si>
  <si>
    <t>01010744B033B80E16E4D2B943FBEAED7DE</t>
  </si>
  <si>
    <t>01010743BE3CF84D4ED592D979B8F005762</t>
  </si>
  <si>
    <t>01010743BE3CF84D4ED592D979B8F00576D</t>
  </si>
  <si>
    <t>01010744B033B80EA4AD322983136862804</t>
  </si>
  <si>
    <t>01010744B033B80E27491259273A862F5CA</t>
  </si>
  <si>
    <t>4P 50AF</t>
  </si>
  <si>
    <t>44B033B80EA4AD0259573978B5645</t>
  </si>
  <si>
    <t>01010744B033B80EA4AD0259573978B5645</t>
  </si>
  <si>
    <t>비      고</t>
  </si>
  <si>
    <t>일위대가</t>
  </si>
  <si>
    <t>44B033B80E2749D2093199693BA18442139D8FF039D525930C3CD9E459E87A76C2</t>
  </si>
  <si>
    <t>44B033B80E2749D2093199693BDEC442139D8FF039D525930C3CD9E459E87A76C2</t>
  </si>
  <si>
    <t>44B033B80E2749D2093199693BCC5442139D8FF039D525930C3CD9E459E87A76C2</t>
  </si>
  <si>
    <t>44B033B80E2749D2093199693BF99442139D8FF039D525930C3CD9E459E87A76C2</t>
  </si>
  <si>
    <t>44B033B80E2749D2093199693B014442139D8FF039D525930C3CD9E459E87A76C2</t>
  </si>
  <si>
    <t>44B033B80E047A622971E739C41F3442139D8FF039D525930C3CD9E459E87A76CF</t>
  </si>
  <si>
    <t>44B033B80E047A622971E739C41F1442139D8FF039D525930C3CD9E459E87A76CF</t>
  </si>
  <si>
    <t>44B033B80E047A6229718EB77078F442139D8FF039D525930C3CD9E459E87A76CF</t>
  </si>
  <si>
    <t>44B033B80E047A6229718EB770895442139D8FF039D525930C3CD9E459E87A76CF</t>
  </si>
  <si>
    <t>44B033B80E047A6229718EB7709BC442139D8FF039D525930C3CD9E459E87A76CF</t>
  </si>
  <si>
    <t>44B033B80E047A622971D6DB0DACE442139D8FF039D525930C3CD9E459E87A76CF</t>
  </si>
  <si>
    <t>44B033B80E16E4D2B943FBEAED1B6442139D8FF039D525930C3CD9E459E87A76C2</t>
  </si>
  <si>
    <t>44B033B80E16E4D2B943FBEAED637442139D8FF039D525930C3CD9E459E87A76C2</t>
  </si>
  <si>
    <t>44B033B80E16E4D2B943FBEAED7DE442139D8FF039D525930C3CD9E459E87A76C2</t>
  </si>
  <si>
    <t>44B033B80E16E4D2B943FBEAEDA92442139D8FF039D525930C3CD9E459E87A76C2</t>
  </si>
  <si>
    <t>43BE3CF84D4ED592D979B8F005762442139D8FF039D525930C3CD9E459E87A76CF</t>
  </si>
  <si>
    <t>43BE3CF84D4ED592D979B8F00576D442139D8FF039D525930C3CD9E459E87A76CF</t>
  </si>
  <si>
    <t>43BE3CF84D4ED592D979B8F00576C442139D8FF039D525930C3CD9E459E87A76CF</t>
  </si>
  <si>
    <t>43BE3CF84D4ED592D979B8F00565E442139D8FF039D525930C3CD9E459E87A76CF</t>
  </si>
  <si>
    <t>43BE3CF84D4ED592D979B88D14B04442139D8FF039D525930C3CD9E459E87A76CF</t>
  </si>
  <si>
    <t>44B033B80EA4AD322983136862804442139D8FF039D525930C3CD9E459E87A76C2</t>
  </si>
  <si>
    <t>44B033B80EA4AD3229831368736A5442139D8FF039D525930C3CD9E459E87A76C2</t>
  </si>
  <si>
    <t>44B033B80E27491259273A862F31C442139D8FF039D525930C3CD9E459E87A76C2</t>
  </si>
  <si>
    <t>44B033B80E27491259273A862F423442139D8FF039D525930C3CD9E459E87A76C2</t>
  </si>
  <si>
    <t>44B033B80E27491259273A862F5CA442139D8FF039D525930C3CD9E459E87A76C2</t>
  </si>
  <si>
    <t>44B033B80E27491259273A862F6D0442139D8FF039D525930C3CD9E459E87A76C2</t>
  </si>
  <si>
    <t>44B033B80E27491259273A862F9A5442139D8FF039D525930C3CD9E459E87A76C2</t>
  </si>
  <si>
    <t>44B033B80EA4AD1279B7E449CC6C0442139D8FF039D525930C3CD9E459E87A76C2</t>
  </si>
  <si>
    <t>44B033B80EA4AD0259573978A471F442139D8FF039D525930C3CD9E459E87A76C2</t>
  </si>
  <si>
    <t>44B033B80EA4AD0259573978B5644442139D8FF039D525930C3CD9E459E87A76C2</t>
  </si>
  <si>
    <t>44B033B83B03FC22F93D5754A61AB442139D8FF039D525930C3CD9E459E87A76C2</t>
  </si>
  <si>
    <t>44B033B83B03FC22F93D5754A61A4442139D8FF039D525930C3CD9E459E87A76C2</t>
  </si>
  <si>
    <t>44B033B83B03FC22F93D5754A61A5442139D8FF039D525930C3CD9E459E87A76C2</t>
  </si>
  <si>
    <t>44B033B83B03FC22F93D5754A62B2442139D8FF039D525930C3CD9E459E87A76C2</t>
  </si>
  <si>
    <t>44B033B83B03FC22F93D5754A62B3442139D8FF039D525930C3CD9E459E87A76C2</t>
  </si>
  <si>
    <t>44B033B83B03FC22F93D5754A62B0442139D8FF039D525930C3CD9E459E87A76C2</t>
  </si>
  <si>
    <t>44B033B83B03FC22F93D5754A62B1442139D8FF039D525930C3CD9E459E87A76C2</t>
  </si>
  <si>
    <t>44B033B83B03FC22F93D5754A62B6442139D8FF039D525930C3CD9E459E87A76C2</t>
  </si>
  <si>
    <t>44B033C8117059D2A940AB66F3FC3442139D8FF039D525930C3CD9E459E87A76C2</t>
  </si>
  <si>
    <t>44B033C8117059D2A940AB66F3C0F442139D8FF039D525930C3CD9E459E87A76C2</t>
  </si>
  <si>
    <t>44B033C8117059D2A940AB66F3D16442139D8FF039D525930C3CD9E459E87A76C2</t>
  </si>
  <si>
    <t>44B033B80E2749C279C4B9272E32E442139D8FF039D525930C3CD9E459E87A76C2</t>
  </si>
  <si>
    <t>44B033B80E2749C279C4B92738517442139D8FF039D525930C3CD9E459E87A76C2</t>
  </si>
  <si>
    <t>44B033B80E16E4F2693A04AC4AA40442139D8FF039D525930C3CD9E459E87A76C2</t>
  </si>
  <si>
    <t>44B033B80E16E4D2B943FBEAED363442139D8FF039D525930C3CD9E459E87A76C2</t>
  </si>
  <si>
    <t>44B033B80EA4AD32298302F957D64442139D8FF039D525930C3CD9E459E87A76C2</t>
  </si>
  <si>
    <t>44B033B80EA4AD32298302F957C5E442139D8FF039D525930C3CD9E459E87A76C2</t>
  </si>
  <si>
    <t>44B033B80EA4AD32298302F945032442139D8FF039D525930C3CD9E459E87A76C2</t>
  </si>
  <si>
    <t>44B033B80EA4AD32298302F9451D9442139D8FF039D525930C3CD9E459E87A76C2</t>
  </si>
  <si>
    <t>44B033B80EA4AD1279B7F6BA6907B442139D8FF039D525930C3CD9E459E87A76C2</t>
  </si>
  <si>
    <t>44B033B80EA4AD1279B7F6BA693CF442139D8FF039D525930C3CD9E459E87A76C2</t>
  </si>
  <si>
    <t>44B033B80EA4AD1279B7F6BA69229442139D8FF039D525930C3CD9E459E87A76C2</t>
  </si>
  <si>
    <t>44B033B80EA4AD1279B7F6BA69228442139D8FF039D525930C3CD9E459E87A76C2</t>
  </si>
  <si>
    <t>44B033B80EA4AD1279B7DBED0B3A6442139D8FF039D525930C3CD9E459E87A76C2</t>
  </si>
  <si>
    <t>44B033B80EA4AD1279B7DBED0B3A4442139D8FF039D525930C3CD9E459E87A76C2</t>
  </si>
  <si>
    <t>44B033B80EA4AD1279B7DBED0B3A2442139D8FF039D525930C3CD9E459E87A76C2</t>
  </si>
  <si>
    <t>44B033B80EA4AD1279B7DBED0B3AF442139D8FF039D525930C3CD9E459E87A76C2</t>
  </si>
  <si>
    <t>44B033B80EA4AD1279B7DBED0B280442139D8FF039D525930C3CD9E459E87A76C2</t>
  </si>
  <si>
    <t>44B033B80EA4AD1279B7DBED0B281442139D8FF039D525930C3CD9E459E87A76C2</t>
  </si>
  <si>
    <t>44B033B80EA4AD1279B7DBED0B282442139D8FF039D525930C3CD9E459E87A76C2</t>
  </si>
  <si>
    <t>44B033B80EA4AD1279B7DBED0B284442139D8FF039D525930C3CD9E459E87A76C2</t>
  </si>
  <si>
    <t>44B033B80E27491259273A862F16F442139D8FF039D525930C3CD9E459E87A76C2</t>
  </si>
  <si>
    <t>44B033B80E27491259273A862F275442139D8FF039D525930C3CD9E459E87A76C2</t>
  </si>
  <si>
    <t>44B033B80E27491259271FBAD5023442139D8FF039D525930C3CD9E459E87A76C2</t>
  </si>
  <si>
    <t>44B033B80EA4AD1279B7E449CC30F442139D8FF039D525930C3CD9E459E87A76C2</t>
  </si>
  <si>
    <t>44B033B80EA4AD1279B7E449CC26B442139D8FF039D525930C3CD9E459E87A76C2</t>
  </si>
  <si>
    <t>44B033B80EA4AD1279B7E449CC26D442139D8FF039D525930C3CD9E459E87A76C2</t>
  </si>
  <si>
    <t>44B033B80EA4AD1279B7E449CC26F442139D8FF039D525930C3CD9E459E87A76C2</t>
  </si>
  <si>
    <t>44B033B80EA4AD1279B7E449CC261442139D8FF039D525930C3CD9E459E87A76C2</t>
  </si>
  <si>
    <t>44B033B80EA4AD1279B7E449CC140442139D8FF039D525930C3CD9E459E87A76C2</t>
  </si>
  <si>
    <t>44B033B80EA4AD1279B7E449CC146442139D8FF039D525930C3CD9E459E87A76C2</t>
  </si>
  <si>
    <t>44B033B80EA4AD1279B7E449CC144442139D8FF039D525930C3CD9E459E87A76C2</t>
  </si>
  <si>
    <t>44B033B80EA4AD1279B7E449CC14A442139D8FF039D525930C3CD9E459E87A76C2</t>
  </si>
  <si>
    <t>44B033B80EA4AD1279B7E449CC0BB442139D8FF039D525930C3CD9E459E87A76C2</t>
  </si>
  <si>
    <t>44B033B80EA4AD1279B7E449CC0B9442139D8FF039D525930C3CD9E459E87A76C2</t>
  </si>
  <si>
    <t>44B033B80EA4AD1279B7E449CC0B8442139D8FF039D525930C3CD9E459E87A76C2</t>
  </si>
  <si>
    <t>44B033B80EA4AD1279B7F6BA58861442139D8FF039D525930C3CD9E459E87A76C2</t>
  </si>
  <si>
    <t>44B033B80EA4AD1279B7F6BA4EBFD442139D8FF039D525930C3CD9E459E87A76C2</t>
  </si>
  <si>
    <t>44B033B80E16E4F2693A04AC4AB67442139D8FF039D525930C3CD9E459E87A76C2</t>
  </si>
  <si>
    <t>44B033B80E16E4D2B943FBEAED0AF442139D8FF039D525930C3CD9E459E87A76C2</t>
  </si>
  <si>
    <t>44B033B80E047A6229718EB77078C442139D8FF039D525930C3CD9E459E87A76CF</t>
  </si>
  <si>
    <t>44B033B80EA4AD32298313686292B442139D8FF039D525930C3CD9E459E87A76C2</t>
  </si>
  <si>
    <t>44B033B80EA4AD1279B7F6BA58CDA442139D8FF039D525930C3CD9E459E87A76C2</t>
  </si>
  <si>
    <t>44B033B80EA4AD1279B7F6BA58CDB442139D8FF039D525930C3CD9E459E87A76C2</t>
  </si>
  <si>
    <t>44B033B80EA4AD1279B7F6BA58DE6442139D8FF039D525930C3CD9E459E87A76C2</t>
  </si>
  <si>
    <t>44B033B80EA4AD1279B7F6BA58DE7442139D8FF039D525930C3CD9E459E87A76C2</t>
  </si>
  <si>
    <t>44B033B80E2749C279C4B9272E5DC442139D8FF039D525930C3CD9E459E87A76C2</t>
  </si>
  <si>
    <t>44B033B80E2749C279C4B9272E6E3442139D8FF039D525930C3CD9E459E87A76C2</t>
  </si>
  <si>
    <t>44B033B80E047A622971F1A069FE1442139D8FF039D525930C3CD9E459E87A76CF</t>
  </si>
  <si>
    <t>44B033B80E2749C279C4B927035F4442139D8FF039D525930C3CD9E459E87A76C2</t>
  </si>
  <si>
    <t>44B033B80E2749C279C4B927034ED442139D8FF039D525930C3CD9E459E87A76C2</t>
  </si>
  <si>
    <t>44B033B80E16E4D2B943FBEAED40A442139D8FF039D525930C3CD9E459E87A76C2</t>
  </si>
  <si>
    <t>44B033B80E047A622971D6DB1E86F442139D8FF039D525930C3CD9E459E87A76CF</t>
  </si>
  <si>
    <t>44B033B80E27491259271FBAD5022442139D8FF039D525930C3CD9E459E87A76C2</t>
  </si>
  <si>
    <t>44B033B80E7F692219412B6F3C8E6442139D8FF039D525930C3CD9E459E87A76C2</t>
  </si>
  <si>
    <t>44B033B80E7F692219412B79A4E71442139D8FF039D525930C3CD9E459E87A76C2</t>
  </si>
  <si>
    <t>44B033B80E7F692219412B6F3C98C442139D8FF039D525930C3CD9E459E87A76C2</t>
  </si>
  <si>
    <t>44B033B80E7F692219412B6F3C988442139D8FF039D525930C3CD9E459E87A76C2</t>
  </si>
  <si>
    <t>44B033B80E7F692219412B6F3C98B442139D8FF039D525930C3CD9E459E87A76C2</t>
  </si>
  <si>
    <t>44B033B80E27491259270D483D6B7442139D8FF039D525930C3CD9E459E87A76C2</t>
  </si>
  <si>
    <t>44B033C800610942F96B2BCA023E0</t>
  </si>
  <si>
    <t>44B033C800610942F96B2BCA023E0442139D8FF039D525930C3CD9E459E87A76C2</t>
  </si>
  <si>
    <t>조달청가격</t>
  </si>
  <si>
    <t>거래가격</t>
  </si>
  <si>
    <t>유통물가</t>
  </si>
  <si>
    <t>조사가격1</t>
  </si>
  <si>
    <t>조사가격2</t>
  </si>
  <si>
    <t>B</t>
  </si>
  <si>
    <t>적용율(%)</t>
  </si>
  <si>
    <t>소수점이하자릿수</t>
  </si>
  <si>
    <t>일위대가 코드</t>
  </si>
  <si>
    <t>강제전선관-노출  아연도, 28mm  (호표 1)</t>
  </si>
  <si>
    <t xml:space="preserve">      내선전공</t>
  </si>
  <si>
    <t>강제전선관-노출  아연도, 36mm  (호표 2)</t>
  </si>
  <si>
    <t>강제전선관-노출  아연도, 42mm  (호표 3)</t>
  </si>
  <si>
    <t>강제전선관-노출  아연도, 54mm  (호표 4)</t>
  </si>
  <si>
    <t>강제전선관-노출  아연도, 104mm  (호표 5)</t>
  </si>
  <si>
    <t>0.6/1kv 난연 전력케이블(F-CV)  2C*6㎟  (호표 6)</t>
  </si>
  <si>
    <t xml:space="preserve">      저압케이블전공</t>
  </si>
  <si>
    <t>0.6/1kv 난연 전력케이블(F-CV)  2C*10㎟  (호표 7)</t>
  </si>
  <si>
    <t>0.6/1kv 난연 전력케이블(F-CV)  4C*16㎟  (호표 8)</t>
  </si>
  <si>
    <t>0.6/1kv 난연 전력케이블(F-CV)  4C*25㎟  (호표 9)</t>
  </si>
  <si>
    <t>0.6/1kv 난연 전력케이블(F-CV)  4C*35㎟  (호표 10)</t>
  </si>
  <si>
    <t>0.6/1kv 난연 전력케이블(F-CV)  1C*95㎟  (호표 11)</t>
  </si>
  <si>
    <t>난연 비닐절연접지용전선(F-GV)-관내  0.6/1kv, 6㎟  (호표 12)</t>
  </si>
  <si>
    <t>난연 비닐절연접지용전선(F-GV)-관내  0.6/1kv, 10㎟  (호표 13)</t>
  </si>
  <si>
    <t>난연 비닐절연접지용전선(F-GV)-관내  0.6/1kv, 16㎟  (호표 14)</t>
  </si>
  <si>
    <t>난연 비닐절연접지용전선(F-GV)-관내  0.6/1kv, 50㎟  (호표 15)</t>
  </si>
  <si>
    <t>압착단자  16 ㎟  (호표 16)</t>
  </si>
  <si>
    <t>압착단자  25 ㎟  (호표 17)</t>
  </si>
  <si>
    <t>압착단자  35 ㎟  (호표 18)</t>
  </si>
  <si>
    <t>압착단자  50 ㎟  (호표 19)</t>
  </si>
  <si>
    <t>동관단자  1 HOLE 95 ㎟  (호표 20)</t>
  </si>
  <si>
    <t>풀박스(천장면)-노출  200*200*100mm  (호표 21)</t>
  </si>
  <si>
    <t>풀박스(천장면)-노출  300*300*200mm  (호표 22)</t>
  </si>
  <si>
    <t>전선관지지행거(단독)  28C  (호표 23)</t>
  </si>
  <si>
    <t>전선관지지행거(단독)  36C  (호표 24)</t>
  </si>
  <si>
    <t>전선관지지행거(단독)  42C  (호표 25)</t>
  </si>
  <si>
    <t>전선관지지행거(단독)  54C  (호표 26)</t>
  </si>
  <si>
    <t>전선관지지행거(단독)  104C  (호표 27)</t>
  </si>
  <si>
    <t>등기구 - 철거  평판매입등 300x1200  (호표 28)</t>
  </si>
  <si>
    <t>ELB BOX  2P 30AF/20AT  (호표 29)</t>
  </si>
  <si>
    <t>배선용 차단기 설치(MCCB)  4P 225AF  (호표 30)</t>
  </si>
  <si>
    <t>LP-NB    (호표 31)</t>
  </si>
  <si>
    <t>LP-B1B    (호표 32)</t>
  </si>
  <si>
    <t>LP-EM    (호표 33)</t>
  </si>
  <si>
    <t>LP-TO    (호표 34)</t>
  </si>
  <si>
    <t>LP-B    (호표 35)</t>
  </si>
  <si>
    <t>LP-HD    (호표 36)</t>
  </si>
  <si>
    <t>LP-6HP    (호표 37)</t>
  </si>
  <si>
    <t>분전함 철거    (호표 38)</t>
  </si>
  <si>
    <t>나사없는전선관-노출  E19  (호표 39)</t>
  </si>
  <si>
    <t>나사없는전선관-노출  E25  (호표 40)</t>
  </si>
  <si>
    <t>나사없는전선관-노출  E31  (호표 41)</t>
  </si>
  <si>
    <t>1종금속제가요전선관-노출  16mm, 비방수  (호표 42)</t>
  </si>
  <si>
    <t>1종금속제가요전선관-노출  비닐피복, 16mm, 방수  (호표 43)</t>
  </si>
  <si>
    <t>450/75OV 저독성난연가교폴리올레핀절연전선(HFIX)  2.5㎟  (호표 44)</t>
  </si>
  <si>
    <t>난연 비닐절연접지용전선(F-GV)-관내  0.6/1kv, 2.5㎟  (호표 45)</t>
  </si>
  <si>
    <t>스위치박스-매입  1개용 54 mm  (호표 46)</t>
  </si>
  <si>
    <t>스위치박스-매입  2개용 54 mm  (호표 47)</t>
  </si>
  <si>
    <t>아우트렛박스-매입  8각  54mm  (호표 48)</t>
  </si>
  <si>
    <t>아우트렛박스-매입  중형 4각 54㎜  (호표 49)</t>
  </si>
  <si>
    <t>단로 스위치  1구  (호표 50)</t>
  </si>
  <si>
    <t>단로 스위치  2구  (호표 51)</t>
  </si>
  <si>
    <t>단로 스위치  3구  (호표 52)</t>
  </si>
  <si>
    <t>단로 스위치  4구  (호표 53)</t>
  </si>
  <si>
    <t>LED 6인치 다운라이트  LED 15W  (호표 54)</t>
  </si>
  <si>
    <t>COB 멀티 매입등  LED 20W×2  (호표 55)</t>
  </si>
  <si>
    <t>LED 평판조명  LED 50W  (호표 56)</t>
  </si>
  <si>
    <t>LED 사각 멀티 직부등  LED 7W×3  (호표 57)</t>
  </si>
  <si>
    <t>LED 라인 매입조명  LED 20W  (호표 58)</t>
  </si>
  <si>
    <t>LED T5 간접조명  LED 15W  (호표 59)</t>
  </si>
  <si>
    <t>간접조명  LED 15W  (호표 60)</t>
  </si>
  <si>
    <t>벽부등  LED 15W  (호표 61)</t>
  </si>
  <si>
    <t>전선관지지행거(단독)  16C  (호표 62)</t>
  </si>
  <si>
    <t>전선관지지행거(단독)  22C  (호표 63)</t>
  </si>
  <si>
    <t>전선관지지대(벽체)  W:100  (호표 64)</t>
  </si>
  <si>
    <t>등기구 - 철거  평판매입등 300x1200  (호표 65)</t>
  </si>
  <si>
    <t>등기구 - 철거  평판매입등 600x600  (호표 66)</t>
  </si>
  <si>
    <t>등기구 - 철거  칠판등  (호표 67)</t>
  </si>
  <si>
    <t>등기구 - 철거  다운라이트  (호표 68)</t>
  </si>
  <si>
    <t>등기구 - 철거  다운라이트 "인치"  (호표 69)</t>
  </si>
  <si>
    <t>등기구 - 철거  다운라이트 쌍구형  (호표 70)</t>
  </si>
  <si>
    <t>등기구 - 철거  원형 직부등  (호표 71)</t>
  </si>
  <si>
    <t>등기구 - 철거  벽부등  (호표 72)</t>
  </si>
  <si>
    <t>등기구 - 철거  코오드  (호표 73)</t>
  </si>
  <si>
    <t>등기구 - 철거  간접조명  (호표 74)</t>
  </si>
  <si>
    <t>등기구 - 철거  레인조명  (호표 75)</t>
  </si>
  <si>
    <t>등기구 - 철거  전선레일  (호표 76)</t>
  </si>
  <si>
    <t>콘센트 - 철거  15A, 2P  (호표 77)</t>
  </si>
  <si>
    <t>스위치 - 철거    (호표 78)</t>
  </si>
  <si>
    <t>450/75OV 저독성난연가교폴리올레핀절연전선(HFIX)  4㎟  (호표 79)</t>
  </si>
  <si>
    <t>난연 비닐절연접지용전선(F-GV)-관내  0.6/1kv, 4㎟  (호표 80)</t>
  </si>
  <si>
    <t>0.6/1kv 난연 전력케이블(F-CV)  4C*6㎟  (호표 81)</t>
  </si>
  <si>
    <t>풀박스(천장면)-노출  150*150*100mm  (호표 82)</t>
  </si>
  <si>
    <t>콘센트 설치(매입)  접지형, 15A 250V, 2구  (호표 83)</t>
  </si>
  <si>
    <t>콘센트 설치(매입)  접지형, 15A 250V, 4구  (호표 84)</t>
  </si>
  <si>
    <t>콘센트 설치(매입)  방우형, 15A 250V, 1구  (호표 85)</t>
  </si>
  <si>
    <t>콘센트 설치(매입)  방우형, 15A 250V, 2구  (호표 86)</t>
  </si>
  <si>
    <t>1종금속제가요전선관-노출  28mm, 비방수  (호표 87)</t>
  </si>
  <si>
    <t>1종금속제가요전선관-노출  36mm, 비방수  (호표 88)</t>
  </si>
  <si>
    <t>0.6/1kv 난연 전력케이블(F-CV)  3C*10㎟  (호표 89)</t>
  </si>
  <si>
    <t>1종금속제가요전선관-노출  고장력, 54mm, 방수  (호표 90)</t>
  </si>
  <si>
    <t>1종금속제가요전선관-노출  고장력, 70mm, 방수  (호표 91)</t>
  </si>
  <si>
    <t>난연 비닐절연접지용전선(F-GV)-관내  0.6/1kv, 25㎟  (호표 92)</t>
  </si>
  <si>
    <t>0.6/1kv 난연 전력케이블(F-CV)  1C*50㎟  (호표 93)</t>
  </si>
  <si>
    <t>전선관지지대(바닥)  W:100  (호표 94)</t>
  </si>
  <si>
    <t>ST 케이블트레이-Straight  450*100*t2.3mm  (호표 95)</t>
  </si>
  <si>
    <t>CABLE TRAY COVER  W450  (호표 96)</t>
  </si>
  <si>
    <t>Horizontal elbow  450*100*t2.3mm  (호표 97)</t>
  </si>
  <si>
    <t>Horizontal tee  450*100*t2.3mm  (호표 98)</t>
  </si>
  <si>
    <t>Vertical elbow  450*100*t2.3mm  (호표 99)</t>
  </si>
  <si>
    <t>전선관지지행거(천장)  W:500  (호표 100)</t>
  </si>
  <si>
    <t>배선용 차단기 설치(MCCB)  4P 50AF  (호표 101)</t>
  </si>
  <si>
    <t>차단기 및 개폐기 설치(배선용차단기)  50AF 이하  (호표 102)</t>
  </si>
  <si>
    <t>계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</si>
  <si>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</si>
  <si>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</si>
  <si>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</si>
  <si>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</si>
  <si>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</si>
  <si>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</si>
  <si>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</si>
  <si>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</si>
  <si>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</si>
  <si>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</si>
  <si>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</si>
  <si>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</si>
  <si>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</si>
  <si>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</si>
  <si>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</si>
  <si>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</si>
  <si>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</si>
  <si>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</si>
  <si>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</si>
  <si>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</si>
  <si>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</si>
  <si>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C4</t>
  </si>
  <si>
    <t>산  재  보  험  료</t>
  </si>
  <si>
    <t>C5</t>
  </si>
  <si>
    <t>고  용  보  험  료</t>
  </si>
  <si>
    <t>C6</t>
  </si>
  <si>
    <t>국민  건강  보험료</t>
  </si>
  <si>
    <t>C7</t>
  </si>
  <si>
    <t>국민  연금  보험료</t>
  </si>
  <si>
    <t>C8</t>
  </si>
  <si>
    <t>퇴직  공제  부금비</t>
  </si>
  <si>
    <t>CA</t>
  </si>
  <si>
    <t>산업안전보건관리비</t>
  </si>
  <si>
    <t>CB</t>
  </si>
  <si>
    <t>노인장기요양보험료</t>
  </si>
  <si>
    <t>CG</t>
  </si>
  <si>
    <t>기   타    경   비</t>
  </si>
  <si>
    <t>CM</t>
  </si>
  <si>
    <t>석  면  분  담  금</t>
  </si>
  <si>
    <t>CS</t>
  </si>
  <si>
    <t>S1</t>
  </si>
  <si>
    <t>D1</t>
  </si>
  <si>
    <t>일  반  관  리  비</t>
  </si>
  <si>
    <t>D2</t>
  </si>
  <si>
    <t>이              윤</t>
  </si>
  <si>
    <t>D9</t>
  </si>
  <si>
    <t>공   급    가   액</t>
  </si>
  <si>
    <t>DB</t>
  </si>
  <si>
    <t>부  가  가  치  세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</si>
  <si>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</si>
  <si>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</si>
  <si>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</si>
  <si>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</si>
  <si>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</si>
  <si>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</si>
  <si>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</si>
  <si>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</si>
  <si>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</si>
  <si>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</si>
  <si>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</si>
  <si>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</si>
  <si>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</si>
  <si>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</si>
  <si>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</si>
  <si>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</si>
  <si>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</si>
  <si>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</si>
  <si>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</si>
  <si>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</si>
  <si>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</si>
  <si>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</si>
  <si>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</si>
  <si>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</si>
  <si>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</si>
  <si>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</si>
  <si>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</si>
  <si>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</si>
  <si>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</si>
  <si>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</si>
  <si>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</si>
  <si>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</si>
  <si>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</si>
  <si>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</si>
  <si>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</si>
  <si>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</si>
  <si>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</si>
  <si>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</si>
  <si>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</si>
  <si>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</si>
  <si>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</si>
  <si>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</si>
  <si>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</si>
  <si>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</si>
  <si>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</si>
  <si>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폐기물처리비</t>
  </si>
  <si>
    <t>...</t>
  </si>
  <si>
    <t>한전표준공사비</t>
  </si>
  <si>
    <t>DK</t>
  </si>
  <si>
    <t>....</t>
  </si>
  <si>
    <t>.....</t>
  </si>
  <si>
    <t>E</t>
  </si>
  <si>
    <t>G</t>
  </si>
  <si>
    <t>H</t>
  </si>
  <si>
    <t>I</t>
  </si>
  <si>
    <t>J</t>
  </si>
  <si>
    <t>직접노무비 * 17.5%</t>
    <phoneticPr fontId="1" type="noConversion"/>
  </si>
  <si>
    <t>노무비 * 3.56%</t>
  </si>
  <si>
    <t>노무비 * 1.01%</t>
  </si>
  <si>
    <t>직접노무비 * 3.595%</t>
  </si>
  <si>
    <t>직접노무비 * 4.75%</t>
  </si>
  <si>
    <t>직접노무비 * 2.3%</t>
  </si>
  <si>
    <t>(재료비+직노) * 2.28%+4325000</t>
    <phoneticPr fontId="1" type="noConversion"/>
  </si>
  <si>
    <t>건강보험료 * 13.14%</t>
  </si>
  <si>
    <t>(재료비+노무비) * 5%</t>
    <phoneticPr fontId="1" type="noConversion"/>
  </si>
  <si>
    <t>노무비 * 0.006%</t>
  </si>
  <si>
    <t>계 * 6.5%</t>
    <phoneticPr fontId="1" type="noConversion"/>
  </si>
  <si>
    <t>(노무비+경비+일반관리비) * 15%</t>
  </si>
  <si>
    <t>공급가액 * 10%</t>
  </si>
  <si>
    <t>공사명 : 2026학년도 밀레니엄관 지하1층 개선공사(전기)</t>
    <phoneticPr fontId="1" type="noConversion"/>
  </si>
  <si>
    <t>[ 2026학년도 밀레니엄관 지하1층 개선공사(전기) ]</t>
    <phoneticPr fontId="1" type="noConversion"/>
  </si>
  <si>
    <t>2026학년도 밀레니엄관 지하1층 개선공사(전기)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</si>
</sst>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0" fillId="2" borderId="6" xfId="0" applyFill="1" applyBorder="1">
      <alignment vertical="center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7"/>
  <sheetViews>
    <sheetView tabSelected="1" view="pageBreakPreview" topLeftCell="B1" zoomScaleNormal="100" zoomScaleSheetLayoutView="100" workbookViewId="0">
      <selection activeCell="E18" sqref="E18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3" t="s">
        <v>703</v>
      </c>
      <c r="C1" s="23"/>
      <c r="D1" s="23"/>
      <c r="E1" s="23"/>
      <c r="F1" s="23"/>
      <c r="G1" s="23"/>
    </row>
    <row r="2" spans="1:7" ht="21.95" customHeight="1" x14ac:dyDescent="0.3">
      <c r="B2" s="24" t="s">
        <v>821</v>
      </c>
      <c r="C2" s="24"/>
      <c r="D2" s="24"/>
      <c r="E2" s="24"/>
      <c r="F2" s="25"/>
      <c r="G2" s="25"/>
    </row>
    <row r="3" spans="1:7" ht="21.95" customHeight="1" x14ac:dyDescent="0.3">
      <c r="B3" s="26" t="s">
        <v>704</v>
      </c>
      <c r="C3" s="22"/>
      <c r="D3" s="22"/>
      <c r="E3" s="18" t="s">
        <v>705</v>
      </c>
      <c r="F3" s="18" t="s">
        <v>706</v>
      </c>
      <c r="G3" s="18" t="s">
        <v>485</v>
      </c>
    </row>
    <row r="4" spans="1:7" ht="21.95" customHeight="1" x14ac:dyDescent="0.3">
      <c r="A4" s="1" t="s">
        <v>711</v>
      </c>
      <c r="B4" s="27" t="s">
        <v>707</v>
      </c>
      <c r="C4" s="27" t="s">
        <v>708</v>
      </c>
      <c r="D4" s="18" t="s">
        <v>712</v>
      </c>
      <c r="E4" s="15">
        <f>TRUNC(공종별집계표!F5, 0)</f>
        <v>0</v>
      </c>
      <c r="F4" s="13" t="s">
        <v>50</v>
      </c>
      <c r="G4" s="13" t="s">
        <v>50</v>
      </c>
    </row>
    <row r="5" spans="1:7" ht="21.95" customHeight="1" x14ac:dyDescent="0.3">
      <c r="A5" s="1" t="s">
        <v>713</v>
      </c>
      <c r="B5" s="27"/>
      <c r="C5" s="27"/>
      <c r="D5" s="18" t="s">
        <v>714</v>
      </c>
      <c r="E5" s="15">
        <v>0</v>
      </c>
      <c r="F5" s="13" t="s">
        <v>50</v>
      </c>
      <c r="G5" s="13" t="s">
        <v>50</v>
      </c>
    </row>
    <row r="6" spans="1:7" ht="21.95" customHeight="1" x14ac:dyDescent="0.3">
      <c r="A6" s="1" t="s">
        <v>715</v>
      </c>
      <c r="B6" s="27"/>
      <c r="C6" s="27"/>
      <c r="D6" s="18" t="s">
        <v>716</v>
      </c>
      <c r="E6" s="15">
        <v>0</v>
      </c>
      <c r="F6" s="13" t="s">
        <v>50</v>
      </c>
      <c r="G6" s="13" t="s">
        <v>50</v>
      </c>
    </row>
    <row r="7" spans="1:7" ht="21.95" customHeight="1" x14ac:dyDescent="0.3">
      <c r="A7" s="1" t="s">
        <v>717</v>
      </c>
      <c r="B7" s="27"/>
      <c r="C7" s="27"/>
      <c r="D7" s="18" t="s">
        <v>718</v>
      </c>
      <c r="E7" s="15">
        <f>TRUNC(E4+E5-E6, 0)</f>
        <v>0</v>
      </c>
      <c r="F7" s="13" t="s">
        <v>50</v>
      </c>
      <c r="G7" s="13" t="s">
        <v>50</v>
      </c>
    </row>
    <row r="8" spans="1:7" ht="21.95" customHeight="1" x14ac:dyDescent="0.3">
      <c r="A8" s="1" t="s">
        <v>719</v>
      </c>
      <c r="B8" s="27"/>
      <c r="C8" s="27" t="s">
        <v>709</v>
      </c>
      <c r="D8" s="18" t="s">
        <v>720</v>
      </c>
      <c r="E8" s="15">
        <f>TRUNC(공종별집계표!H5, 0)</f>
        <v>0</v>
      </c>
      <c r="F8" s="13" t="s">
        <v>50</v>
      </c>
      <c r="G8" s="13" t="s">
        <v>50</v>
      </c>
    </row>
    <row r="9" spans="1:7" ht="21.95" customHeight="1" x14ac:dyDescent="0.3">
      <c r="A9" s="1" t="s">
        <v>721</v>
      </c>
      <c r="B9" s="27"/>
      <c r="C9" s="27"/>
      <c r="D9" s="18" t="s">
        <v>722</v>
      </c>
      <c r="E9" s="21">
        <f>TRUNC(E8*0.175, 0)</f>
        <v>0</v>
      </c>
      <c r="F9" s="17" t="s">
        <v>808</v>
      </c>
      <c r="G9" s="17"/>
    </row>
    <row r="10" spans="1:7" ht="21.95" customHeight="1" x14ac:dyDescent="0.3">
      <c r="A10" s="1" t="s">
        <v>723</v>
      </c>
      <c r="B10" s="27"/>
      <c r="C10" s="27"/>
      <c r="D10" s="18" t="s">
        <v>718</v>
      </c>
      <c r="E10" s="15"/>
      <c r="F10" s="17" t="s">
        <v>50</v>
      </c>
      <c r="G10" s="13"/>
    </row>
    <row r="11" spans="1:7" ht="21.95" customHeight="1" x14ac:dyDescent="0.3">
      <c r="A11" s="1" t="s">
        <v>724</v>
      </c>
      <c r="B11" s="27"/>
      <c r="C11" s="27" t="s">
        <v>710</v>
      </c>
      <c r="D11" s="18" t="s">
        <v>725</v>
      </c>
      <c r="E11" s="15">
        <f>TRUNC(E10*0.0356, 0)</f>
        <v>0</v>
      </c>
      <c r="F11" s="17" t="s">
        <v>809</v>
      </c>
      <c r="G11" s="17"/>
    </row>
    <row r="12" spans="1:7" ht="21.95" customHeight="1" x14ac:dyDescent="0.3">
      <c r="A12" s="1" t="s">
        <v>726</v>
      </c>
      <c r="B12" s="27"/>
      <c r="C12" s="27"/>
      <c r="D12" s="18" t="s">
        <v>727</v>
      </c>
      <c r="E12" s="15">
        <f>TRUNC(E10*0.0101, 0)</f>
        <v>0</v>
      </c>
      <c r="F12" s="17" t="s">
        <v>810</v>
      </c>
      <c r="G12" s="17"/>
    </row>
    <row r="13" spans="1:7" ht="21.95" customHeight="1" x14ac:dyDescent="0.3">
      <c r="A13" s="1" t="s">
        <v>728</v>
      </c>
      <c r="B13" s="27"/>
      <c r="C13" s="27"/>
      <c r="D13" s="18" t="s">
        <v>729</v>
      </c>
      <c r="E13" s="15"/>
      <c r="F13" s="17" t="s">
        <v>811</v>
      </c>
      <c r="G13" s="17"/>
    </row>
    <row r="14" spans="1:7" ht="21.95" customHeight="1" x14ac:dyDescent="0.3">
      <c r="A14" s="1" t="s">
        <v>730</v>
      </c>
      <c r="B14" s="27"/>
      <c r="C14" s="27"/>
      <c r="D14" s="18" t="s">
        <v>731</v>
      </c>
      <c r="E14" s="15"/>
      <c r="F14" s="17" t="s">
        <v>812</v>
      </c>
      <c r="G14" s="17"/>
    </row>
    <row r="15" spans="1:7" ht="21.95" customHeight="1" x14ac:dyDescent="0.3">
      <c r="A15" s="1" t="s">
        <v>732</v>
      </c>
      <c r="B15" s="27"/>
      <c r="C15" s="27"/>
      <c r="D15" s="18" t="s">
        <v>733</v>
      </c>
      <c r="E15" s="15"/>
      <c r="F15" s="17" t="s">
        <v>813</v>
      </c>
      <c r="G15" s="17"/>
    </row>
    <row r="16" spans="1:7" ht="21.95" customHeight="1" x14ac:dyDescent="0.3">
      <c r="A16" s="1" t="s">
        <v>734</v>
      </c>
      <c r="B16" s="27"/>
      <c r="C16" s="27"/>
      <c r="D16" s="18" t="s">
        <v>735</v>
      </c>
      <c r="E16" s="21"/>
      <c r="F16" s="17" t="s">
        <v>814</v>
      </c>
      <c r="G16" s="17"/>
    </row>
    <row r="17" spans="1:7" ht="21.95" customHeight="1" x14ac:dyDescent="0.3">
      <c r="A17" s="1" t="s">
        <v>736</v>
      </c>
      <c r="B17" s="27"/>
      <c r="C17" s="27"/>
      <c r="D17" s="18" t="s">
        <v>737</v>
      </c>
      <c r="E17" s="15"/>
      <c r="F17" s="17" t="s">
        <v>815</v>
      </c>
      <c r="G17" s="17"/>
    </row>
    <row r="18" spans="1:7" ht="21.95" customHeight="1" x14ac:dyDescent="0.3">
      <c r="A18" s="1" t="s">
        <v>738</v>
      </c>
      <c r="B18" s="27"/>
      <c r="C18" s="27"/>
      <c r="D18" s="18" t="s">
        <v>739</v>
      </c>
      <c r="E18" s="21">
        <f>TRUNC((E7+E10)*0.05, 0)</f>
        <v>0</v>
      </c>
      <c r="F18" s="17" t="s">
        <v>816</v>
      </c>
      <c r="G18" s="17"/>
    </row>
    <row r="19" spans="1:7" ht="21.95" customHeight="1" x14ac:dyDescent="0.3">
      <c r="A19" s="1" t="s">
        <v>740</v>
      </c>
      <c r="B19" s="27"/>
      <c r="C19" s="27"/>
      <c r="D19" s="18" t="s">
        <v>741</v>
      </c>
      <c r="E19" s="21">
        <f>TRUNC(E10*0.00006, 0)</f>
        <v>0</v>
      </c>
      <c r="F19" s="17" t="s">
        <v>817</v>
      </c>
      <c r="G19" s="13"/>
    </row>
    <row r="20" spans="1:7" ht="21.95" customHeight="1" x14ac:dyDescent="0.3">
      <c r="A20" s="1" t="s">
        <v>742</v>
      </c>
      <c r="B20" s="27"/>
      <c r="C20" s="27"/>
      <c r="D20" s="18" t="s">
        <v>718</v>
      </c>
      <c r="E20" s="15"/>
      <c r="F20" s="17" t="s">
        <v>50</v>
      </c>
      <c r="G20" s="13"/>
    </row>
    <row r="21" spans="1:7" ht="21.95" customHeight="1" x14ac:dyDescent="0.3">
      <c r="A21" s="1" t="s">
        <v>743</v>
      </c>
      <c r="B21" s="22" t="s">
        <v>702</v>
      </c>
      <c r="C21" s="22"/>
      <c r="D21" s="22"/>
      <c r="E21" s="15"/>
      <c r="F21" s="17" t="s">
        <v>50</v>
      </c>
      <c r="G21" s="13"/>
    </row>
    <row r="22" spans="1:7" ht="21.95" customHeight="1" x14ac:dyDescent="0.3">
      <c r="A22" s="1" t="s">
        <v>744</v>
      </c>
      <c r="B22" s="22" t="s">
        <v>745</v>
      </c>
      <c r="C22" s="22"/>
      <c r="D22" s="22"/>
      <c r="E22" s="21">
        <f>TRUNC(E21*0.065, 0)</f>
        <v>0</v>
      </c>
      <c r="F22" s="17" t="s">
        <v>818</v>
      </c>
      <c r="G22" s="13"/>
    </row>
    <row r="23" spans="1:7" ht="21.95" customHeight="1" x14ac:dyDescent="0.3">
      <c r="A23" s="1" t="s">
        <v>746</v>
      </c>
      <c r="B23" s="22" t="s">
        <v>747</v>
      </c>
      <c r="C23" s="22"/>
      <c r="D23" s="22"/>
      <c r="E23" s="15">
        <f>TRUNC((E10+E20+E22)*0.15, 0)</f>
        <v>0</v>
      </c>
      <c r="F23" s="17" t="s">
        <v>819</v>
      </c>
      <c r="G23" s="13"/>
    </row>
    <row r="24" spans="1:7" ht="21.95" customHeight="1" x14ac:dyDescent="0.3">
      <c r="A24" s="1" t="s">
        <v>748</v>
      </c>
      <c r="B24" s="22" t="s">
        <v>749</v>
      </c>
      <c r="C24" s="22"/>
      <c r="D24" s="22"/>
      <c r="E24" s="15">
        <f>TRUNC(E21+E22+E23, 0)</f>
        <v>0</v>
      </c>
      <c r="F24" s="17" t="s">
        <v>50</v>
      </c>
      <c r="G24" s="13"/>
    </row>
    <row r="25" spans="1:7" ht="21.95" customHeight="1" x14ac:dyDescent="0.3">
      <c r="A25" s="1" t="s">
        <v>750</v>
      </c>
      <c r="B25" s="22" t="s">
        <v>751</v>
      </c>
      <c r="C25" s="22"/>
      <c r="D25" s="22"/>
      <c r="E25" s="15">
        <f>TRUNC(E24*0.1, 0)</f>
        <v>0</v>
      </c>
      <c r="F25" s="17" t="s">
        <v>820</v>
      </c>
      <c r="G25" s="13"/>
    </row>
    <row r="26" spans="1:7" ht="21.95" customHeight="1" x14ac:dyDescent="0.3">
      <c r="A26" s="1" t="s">
        <v>752</v>
      </c>
      <c r="B26" s="22" t="s">
        <v>753</v>
      </c>
      <c r="C26" s="22"/>
      <c r="D26" s="22"/>
      <c r="E26" s="15">
        <f>TRUNC(E24+E25, 0)</f>
        <v>0</v>
      </c>
      <c r="F26" s="13"/>
      <c r="G26" s="13"/>
    </row>
    <row r="27" spans="1:7" ht="21.95" customHeight="1" x14ac:dyDescent="0.3">
      <c r="A27" s="1" t="s">
        <v>754</v>
      </c>
      <c r="B27" s="22" t="s">
        <v>755</v>
      </c>
      <c r="C27" s="22"/>
      <c r="D27" s="22"/>
      <c r="E27" s="21"/>
      <c r="F27" s="17"/>
      <c r="G27" s="17"/>
    </row>
  </sheetData>
  <mergeCells count="15">
    <mergeCell ref="B1:G1"/>
    <mergeCell ref="B2:E2"/>
    <mergeCell ref="F2:G2"/>
    <mergeCell ref="B3:D3"/>
    <mergeCell ref="B4:B20"/>
    <mergeCell ref="C4:C7"/>
    <mergeCell ref="C8:C10"/>
    <mergeCell ref="C11:C20"/>
    <mergeCell ref="B27:D27"/>
    <mergeCell ref="B21:D21"/>
    <mergeCell ref="B22:D22"/>
    <mergeCell ref="B23:D23"/>
    <mergeCell ref="B24:D24"/>
    <mergeCell ref="B25:D25"/>
    <mergeCell ref="B26:D26"/>
  </mergeCells>
  <phoneticPr fontId="1" type="noConversion"/>
  <pageMargins left="0.78740157480314954" right="0" top="0.39370078740157477" bottom="0.39370078740157477" header="0" footer="0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9"/>
  <sheetViews>
    <sheetView workbookViewId="0">
      <selection activeCell="A2" sqref="A2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822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29" t="s">
        <v>1</v>
      </c>
      <c r="B3" s="29" t="s">
        <v>2</v>
      </c>
      <c r="C3" s="29" t="s">
        <v>3</v>
      </c>
      <c r="D3" s="29" t="s">
        <v>4</v>
      </c>
      <c r="E3" s="29" t="s">
        <v>5</v>
      </c>
      <c r="F3" s="29"/>
      <c r="G3" s="29" t="s">
        <v>8</v>
      </c>
      <c r="H3" s="29"/>
      <c r="I3" s="29" t="s">
        <v>9</v>
      </c>
      <c r="J3" s="29"/>
      <c r="K3" s="29" t="s">
        <v>10</v>
      </c>
      <c r="L3" s="29"/>
      <c r="M3" s="29" t="s">
        <v>11</v>
      </c>
      <c r="N3" s="28" t="s">
        <v>12</v>
      </c>
      <c r="O3" s="28" t="s">
        <v>13</v>
      </c>
      <c r="P3" s="28" t="s">
        <v>14</v>
      </c>
      <c r="Q3" s="28" t="s">
        <v>15</v>
      </c>
      <c r="R3" s="28" t="s">
        <v>16</v>
      </c>
      <c r="S3" s="28" t="s">
        <v>17</v>
      </c>
      <c r="T3" s="28" t="s">
        <v>18</v>
      </c>
    </row>
    <row r="4" spans="1:20" ht="30" customHeight="1" x14ac:dyDescent="0.3">
      <c r="A4" s="30"/>
      <c r="B4" s="30"/>
      <c r="C4" s="30"/>
      <c r="D4" s="30"/>
      <c r="E4" s="12" t="s">
        <v>6</v>
      </c>
      <c r="F4" s="12" t="s">
        <v>7</v>
      </c>
      <c r="G4" s="12" t="s">
        <v>6</v>
      </c>
      <c r="H4" s="12" t="s">
        <v>7</v>
      </c>
      <c r="I4" s="12" t="s">
        <v>6</v>
      </c>
      <c r="J4" s="12" t="s">
        <v>7</v>
      </c>
      <c r="K4" s="12" t="s">
        <v>6</v>
      </c>
      <c r="L4" s="12" t="s">
        <v>7</v>
      </c>
      <c r="M4" s="30"/>
      <c r="N4" s="28"/>
      <c r="O4" s="28"/>
      <c r="P4" s="28"/>
      <c r="Q4" s="28"/>
      <c r="R4" s="28"/>
      <c r="S4" s="28"/>
      <c r="T4" s="28"/>
    </row>
    <row r="5" spans="1:20" ht="30" customHeight="1" x14ac:dyDescent="0.3">
      <c r="A5" s="13" t="s">
        <v>823</v>
      </c>
      <c r="B5" s="13" t="s">
        <v>50</v>
      </c>
      <c r="C5" s="13" t="s">
        <v>50</v>
      </c>
      <c r="D5" s="14">
        <v>1</v>
      </c>
      <c r="E5" s="15">
        <f>F6</f>
        <v>0</v>
      </c>
      <c r="F5" s="15">
        <f t="shared" ref="F5:F13" si="0">E5*D5</f>
        <v>0</v>
      </c>
      <c r="G5" s="15">
        <f>H6</f>
        <v>0</v>
      </c>
      <c r="H5" s="15">
        <f t="shared" ref="H5:H13" si="1">G5*D5</f>
        <v>0</v>
      </c>
      <c r="I5" s="15">
        <f>J6</f>
        <v>0</v>
      </c>
      <c r="J5" s="15">
        <f t="shared" ref="J5:J13" si="2">I5*D5</f>
        <v>0</v>
      </c>
      <c r="K5" s="15">
        <f t="shared" ref="K5:K13" si="3">E5+G5+I5</f>
        <v>0</v>
      </c>
      <c r="L5" s="15">
        <f t="shared" ref="L5:L13" si="4">F5+H5+J5</f>
        <v>0</v>
      </c>
      <c r="M5" s="13" t="s">
        <v>50</v>
      </c>
      <c r="N5" s="2" t="s">
        <v>51</v>
      </c>
      <c r="O5" s="2" t="s">
        <v>50</v>
      </c>
      <c r="P5" s="2" t="s">
        <v>50</v>
      </c>
      <c r="Q5" s="2" t="s">
        <v>50</v>
      </c>
      <c r="R5" s="3">
        <v>1</v>
      </c>
      <c r="S5" s="2" t="s">
        <v>50</v>
      </c>
      <c r="T5" s="11"/>
    </row>
    <row r="6" spans="1:20" ht="30" customHeight="1" x14ac:dyDescent="0.3">
      <c r="A6" s="13" t="s">
        <v>52</v>
      </c>
      <c r="B6" s="13" t="s">
        <v>50</v>
      </c>
      <c r="C6" s="13" t="s">
        <v>50</v>
      </c>
      <c r="D6" s="14">
        <v>1</v>
      </c>
      <c r="E6" s="15">
        <f>F7+F8+F9+F10+F11+F12+F13</f>
        <v>0</v>
      </c>
      <c r="F6" s="15">
        <f t="shared" si="0"/>
        <v>0</v>
      </c>
      <c r="G6" s="15">
        <f>H7+H8+H9+H10+H11+H12+H13</f>
        <v>0</v>
      </c>
      <c r="H6" s="15">
        <f t="shared" si="1"/>
        <v>0</v>
      </c>
      <c r="I6" s="15">
        <f>J7+J8+J9+J10+J11+J12+J13</f>
        <v>0</v>
      </c>
      <c r="J6" s="15">
        <f t="shared" si="2"/>
        <v>0</v>
      </c>
      <c r="K6" s="15">
        <f t="shared" si="3"/>
        <v>0</v>
      </c>
      <c r="L6" s="15">
        <f t="shared" si="4"/>
        <v>0</v>
      </c>
      <c r="M6" s="13" t="s">
        <v>50</v>
      </c>
      <c r="N6" s="2" t="s">
        <v>53</v>
      </c>
      <c r="O6" s="2" t="s">
        <v>50</v>
      </c>
      <c r="P6" s="2" t="s">
        <v>51</v>
      </c>
      <c r="Q6" s="2" t="s">
        <v>50</v>
      </c>
      <c r="R6" s="3">
        <v>2</v>
      </c>
      <c r="S6" s="2" t="s">
        <v>50</v>
      </c>
      <c r="T6" s="11"/>
    </row>
    <row r="7" spans="1:20" ht="30" customHeight="1" x14ac:dyDescent="0.3">
      <c r="A7" s="13" t="s">
        <v>54</v>
      </c>
      <c r="B7" s="13" t="s">
        <v>50</v>
      </c>
      <c r="C7" s="13" t="s">
        <v>50</v>
      </c>
      <c r="D7" s="14">
        <v>1</v>
      </c>
      <c r="E7" s="15">
        <f>공종별내역서!F55</f>
        <v>0</v>
      </c>
      <c r="F7" s="15">
        <f t="shared" si="0"/>
        <v>0</v>
      </c>
      <c r="G7" s="15">
        <f>공종별내역서!H55</f>
        <v>0</v>
      </c>
      <c r="H7" s="15">
        <f t="shared" si="1"/>
        <v>0</v>
      </c>
      <c r="I7" s="15">
        <f>공종별내역서!J55</f>
        <v>0</v>
      </c>
      <c r="J7" s="15">
        <f t="shared" si="2"/>
        <v>0</v>
      </c>
      <c r="K7" s="15">
        <f t="shared" si="3"/>
        <v>0</v>
      </c>
      <c r="L7" s="15">
        <f t="shared" si="4"/>
        <v>0</v>
      </c>
      <c r="M7" s="13" t="s">
        <v>50</v>
      </c>
      <c r="N7" s="2" t="s">
        <v>55</v>
      </c>
      <c r="O7" s="2" t="s">
        <v>50</v>
      </c>
      <c r="P7" s="2" t="s">
        <v>53</v>
      </c>
      <c r="Q7" s="2" t="s">
        <v>50</v>
      </c>
      <c r="R7" s="3">
        <v>3</v>
      </c>
      <c r="S7" s="2" t="s">
        <v>50</v>
      </c>
      <c r="T7" s="11"/>
    </row>
    <row r="8" spans="1:20" ht="30" customHeight="1" x14ac:dyDescent="0.3">
      <c r="A8" s="13" t="s">
        <v>190</v>
      </c>
      <c r="B8" s="13" t="s">
        <v>50</v>
      </c>
      <c r="C8" s="13" t="s">
        <v>50</v>
      </c>
      <c r="D8" s="14">
        <v>1</v>
      </c>
      <c r="E8" s="15">
        <f>공종별내역서!F107</f>
        <v>0</v>
      </c>
      <c r="F8" s="15">
        <f t="shared" si="0"/>
        <v>0</v>
      </c>
      <c r="G8" s="15">
        <f>공종별내역서!H107</f>
        <v>0</v>
      </c>
      <c r="H8" s="15">
        <f t="shared" si="1"/>
        <v>0</v>
      </c>
      <c r="I8" s="15">
        <f>공종별내역서!J107</f>
        <v>0</v>
      </c>
      <c r="J8" s="15">
        <f t="shared" si="2"/>
        <v>0</v>
      </c>
      <c r="K8" s="15">
        <f t="shared" si="3"/>
        <v>0</v>
      </c>
      <c r="L8" s="15">
        <f t="shared" si="4"/>
        <v>0</v>
      </c>
      <c r="M8" s="13" t="s">
        <v>50</v>
      </c>
      <c r="N8" s="2" t="s">
        <v>191</v>
      </c>
      <c r="O8" s="2" t="s">
        <v>50</v>
      </c>
      <c r="P8" s="2" t="s">
        <v>53</v>
      </c>
      <c r="Q8" s="2" t="s">
        <v>50</v>
      </c>
      <c r="R8" s="3">
        <v>3</v>
      </c>
      <c r="S8" s="2" t="s">
        <v>50</v>
      </c>
      <c r="T8" s="11"/>
    </row>
    <row r="9" spans="1:20" ht="30" customHeight="1" x14ac:dyDescent="0.3">
      <c r="A9" s="13" t="s">
        <v>337</v>
      </c>
      <c r="B9" s="13" t="s">
        <v>50</v>
      </c>
      <c r="C9" s="13" t="s">
        <v>50</v>
      </c>
      <c r="D9" s="14">
        <v>1</v>
      </c>
      <c r="E9" s="15">
        <f>공종별내역서!F133</f>
        <v>0</v>
      </c>
      <c r="F9" s="15">
        <f t="shared" si="0"/>
        <v>0</v>
      </c>
      <c r="G9" s="15">
        <f>공종별내역서!H133</f>
        <v>0</v>
      </c>
      <c r="H9" s="15">
        <f t="shared" si="1"/>
        <v>0</v>
      </c>
      <c r="I9" s="15">
        <f>공종별내역서!J133</f>
        <v>0</v>
      </c>
      <c r="J9" s="15">
        <f t="shared" si="2"/>
        <v>0</v>
      </c>
      <c r="K9" s="15">
        <f t="shared" si="3"/>
        <v>0</v>
      </c>
      <c r="L9" s="15">
        <f t="shared" si="4"/>
        <v>0</v>
      </c>
      <c r="M9" s="13" t="s">
        <v>50</v>
      </c>
      <c r="N9" s="2" t="s">
        <v>338</v>
      </c>
      <c r="O9" s="2" t="s">
        <v>50</v>
      </c>
      <c r="P9" s="2" t="s">
        <v>53</v>
      </c>
      <c r="Q9" s="2" t="s">
        <v>50</v>
      </c>
      <c r="R9" s="3">
        <v>3</v>
      </c>
      <c r="S9" s="2" t="s">
        <v>50</v>
      </c>
      <c r="T9" s="11"/>
    </row>
    <row r="10" spans="1:20" ht="30" customHeight="1" x14ac:dyDescent="0.3">
      <c r="A10" s="13" t="s">
        <v>377</v>
      </c>
      <c r="B10" s="13" t="s">
        <v>50</v>
      </c>
      <c r="C10" s="13" t="s">
        <v>50</v>
      </c>
      <c r="D10" s="14">
        <v>1</v>
      </c>
      <c r="E10" s="15">
        <f>공종별내역서!F159</f>
        <v>0</v>
      </c>
      <c r="F10" s="15">
        <f t="shared" si="0"/>
        <v>0</v>
      </c>
      <c r="G10" s="15">
        <f>공종별내역서!H159</f>
        <v>0</v>
      </c>
      <c r="H10" s="15">
        <f t="shared" si="1"/>
        <v>0</v>
      </c>
      <c r="I10" s="15">
        <f>공종별내역서!J159</f>
        <v>0</v>
      </c>
      <c r="J10" s="15">
        <f t="shared" si="2"/>
        <v>0</v>
      </c>
      <c r="K10" s="15">
        <f t="shared" si="3"/>
        <v>0</v>
      </c>
      <c r="L10" s="15">
        <f t="shared" si="4"/>
        <v>0</v>
      </c>
      <c r="M10" s="13" t="s">
        <v>50</v>
      </c>
      <c r="N10" s="2" t="s">
        <v>378</v>
      </c>
      <c r="O10" s="2" t="s">
        <v>50</v>
      </c>
      <c r="P10" s="2" t="s">
        <v>53</v>
      </c>
      <c r="Q10" s="2" t="s">
        <v>50</v>
      </c>
      <c r="R10" s="3">
        <v>3</v>
      </c>
      <c r="S10" s="2" t="s">
        <v>50</v>
      </c>
      <c r="T10" s="11"/>
    </row>
    <row r="11" spans="1:20" ht="30" customHeight="1" x14ac:dyDescent="0.3">
      <c r="A11" s="13" t="s">
        <v>400</v>
      </c>
      <c r="B11" s="13" t="s">
        <v>50</v>
      </c>
      <c r="C11" s="13" t="s">
        <v>50</v>
      </c>
      <c r="D11" s="14">
        <v>1</v>
      </c>
      <c r="E11" s="15">
        <f>공종별내역서!F185</f>
        <v>0</v>
      </c>
      <c r="F11" s="15">
        <f t="shared" si="0"/>
        <v>0</v>
      </c>
      <c r="G11" s="15">
        <f>공종별내역서!H185</f>
        <v>0</v>
      </c>
      <c r="H11" s="15">
        <f t="shared" si="1"/>
        <v>0</v>
      </c>
      <c r="I11" s="15">
        <f>공종별내역서!J185</f>
        <v>0</v>
      </c>
      <c r="J11" s="15">
        <f t="shared" si="2"/>
        <v>0</v>
      </c>
      <c r="K11" s="15">
        <f t="shared" si="3"/>
        <v>0</v>
      </c>
      <c r="L11" s="15">
        <f t="shared" si="4"/>
        <v>0</v>
      </c>
      <c r="M11" s="13" t="s">
        <v>50</v>
      </c>
      <c r="N11" s="2" t="s">
        <v>401</v>
      </c>
      <c r="O11" s="2" t="s">
        <v>50</v>
      </c>
      <c r="P11" s="2" t="s">
        <v>53</v>
      </c>
      <c r="Q11" s="2" t="s">
        <v>50</v>
      </c>
      <c r="R11" s="3">
        <v>3</v>
      </c>
      <c r="S11" s="2" t="s">
        <v>50</v>
      </c>
      <c r="T11" s="11"/>
    </row>
    <row r="12" spans="1:20" ht="30" customHeight="1" x14ac:dyDescent="0.3">
      <c r="A12" s="13" t="s">
        <v>436</v>
      </c>
      <c r="B12" s="13" t="s">
        <v>50</v>
      </c>
      <c r="C12" s="13" t="s">
        <v>50</v>
      </c>
      <c r="D12" s="14">
        <v>1</v>
      </c>
      <c r="E12" s="15">
        <f>공종별내역서!F211</f>
        <v>0</v>
      </c>
      <c r="F12" s="15">
        <f t="shared" si="0"/>
        <v>0</v>
      </c>
      <c r="G12" s="15">
        <f>공종별내역서!H211</f>
        <v>0</v>
      </c>
      <c r="H12" s="15">
        <f t="shared" si="1"/>
        <v>0</v>
      </c>
      <c r="I12" s="15">
        <f>공종별내역서!J211</f>
        <v>0</v>
      </c>
      <c r="J12" s="15">
        <f t="shared" si="2"/>
        <v>0</v>
      </c>
      <c r="K12" s="15">
        <f t="shared" si="3"/>
        <v>0</v>
      </c>
      <c r="L12" s="15">
        <f t="shared" si="4"/>
        <v>0</v>
      </c>
      <c r="M12" s="13" t="s">
        <v>50</v>
      </c>
      <c r="N12" s="2" t="s">
        <v>437</v>
      </c>
      <c r="O12" s="2" t="s">
        <v>50</v>
      </c>
      <c r="P12" s="2" t="s">
        <v>53</v>
      </c>
      <c r="Q12" s="2" t="s">
        <v>50</v>
      </c>
      <c r="R12" s="3">
        <v>3</v>
      </c>
      <c r="S12" s="2" t="s">
        <v>50</v>
      </c>
      <c r="T12" s="11"/>
    </row>
    <row r="13" spans="1:20" ht="30" customHeight="1" x14ac:dyDescent="0.3">
      <c r="A13" s="13" t="s">
        <v>473</v>
      </c>
      <c r="B13" s="13" t="s">
        <v>50</v>
      </c>
      <c r="C13" s="13" t="s">
        <v>50</v>
      </c>
      <c r="D13" s="14">
        <v>1</v>
      </c>
      <c r="E13" s="15">
        <f>공종별내역서!F237</f>
        <v>0</v>
      </c>
      <c r="F13" s="15">
        <f t="shared" si="0"/>
        <v>0</v>
      </c>
      <c r="G13" s="15">
        <f>공종별내역서!H237</f>
        <v>0</v>
      </c>
      <c r="H13" s="15">
        <f t="shared" si="1"/>
        <v>0</v>
      </c>
      <c r="I13" s="15">
        <f>공종별내역서!J237</f>
        <v>0</v>
      </c>
      <c r="J13" s="15">
        <f t="shared" si="2"/>
        <v>0</v>
      </c>
      <c r="K13" s="15">
        <f t="shared" si="3"/>
        <v>0</v>
      </c>
      <c r="L13" s="15">
        <f t="shared" si="4"/>
        <v>0</v>
      </c>
      <c r="M13" s="13" t="s">
        <v>50</v>
      </c>
      <c r="N13" s="2" t="s">
        <v>474</v>
      </c>
      <c r="O13" s="2" t="s">
        <v>50</v>
      </c>
      <c r="P13" s="2" t="s">
        <v>53</v>
      </c>
      <c r="Q13" s="2" t="s">
        <v>50</v>
      </c>
      <c r="R13" s="3">
        <v>3</v>
      </c>
      <c r="S13" s="2" t="s">
        <v>50</v>
      </c>
      <c r="T13" s="11"/>
    </row>
    <row r="14" spans="1:20" ht="30" customHeight="1" x14ac:dyDescent="0.3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T14" s="10"/>
    </row>
    <row r="15" spans="1:20" ht="30" customHeight="1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T15" s="10"/>
    </row>
    <row r="16" spans="1:20" ht="30" customHeight="1" x14ac:dyDescent="0.3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T16" s="10"/>
    </row>
    <row r="17" spans="1:20" ht="30" customHeight="1" x14ac:dyDescent="0.3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T17" s="10"/>
    </row>
    <row r="18" spans="1:20" ht="30" customHeight="1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T18" s="10"/>
    </row>
    <row r="19" spans="1:20" ht="30" customHeight="1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T19" s="10"/>
    </row>
    <row r="20" spans="1:20" ht="30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0"/>
    </row>
    <row r="21" spans="1:20" ht="30" customHeight="1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0"/>
    </row>
    <row r="22" spans="1:20" ht="30" customHeight="1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10"/>
    </row>
    <row r="23" spans="1:20" ht="30" customHeight="1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0"/>
    </row>
    <row r="24" spans="1:20" ht="30" customHeight="1" x14ac:dyDescent="0.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0"/>
    </row>
    <row r="25" spans="1:20" ht="30" customHeight="1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T25" s="10"/>
    </row>
    <row r="26" spans="1:20" ht="30" customHeight="1" x14ac:dyDescent="0.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T26" s="10"/>
    </row>
    <row r="27" spans="1:20" ht="30" customHeight="1" x14ac:dyDescent="0.3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T27" s="10"/>
    </row>
    <row r="28" spans="1:20" ht="30" customHeight="1" x14ac:dyDescent="0.3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T28" s="10"/>
    </row>
    <row r="29" spans="1:20" ht="30" customHeight="1" x14ac:dyDescent="0.3">
      <c r="A29" s="13" t="s">
        <v>188</v>
      </c>
      <c r="B29" s="14"/>
      <c r="C29" s="14"/>
      <c r="D29" s="14"/>
      <c r="E29" s="14"/>
      <c r="F29" s="15">
        <f>F5</f>
        <v>0</v>
      </c>
      <c r="G29" s="14"/>
      <c r="H29" s="15">
        <f>H5</f>
        <v>0</v>
      </c>
      <c r="I29" s="14"/>
      <c r="J29" s="15">
        <f>J5</f>
        <v>0</v>
      </c>
      <c r="K29" s="14"/>
      <c r="L29" s="15">
        <f>L5</f>
        <v>0</v>
      </c>
      <c r="M29" s="14"/>
      <c r="T29" s="10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237"/>
  <sheetViews>
    <sheetView workbookViewId="0">
      <selection activeCell="B4" sqref="B4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822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29" t="s">
        <v>1</v>
      </c>
      <c r="B2" s="29" t="s">
        <v>2</v>
      </c>
      <c r="C2" s="29" t="s">
        <v>3</v>
      </c>
      <c r="D2" s="29" t="s">
        <v>4</v>
      </c>
      <c r="E2" s="29" t="s">
        <v>5</v>
      </c>
      <c r="F2" s="29"/>
      <c r="G2" s="29" t="s">
        <v>8</v>
      </c>
      <c r="H2" s="29"/>
      <c r="I2" s="29" t="s">
        <v>9</v>
      </c>
      <c r="J2" s="29"/>
      <c r="K2" s="29" t="s">
        <v>10</v>
      </c>
      <c r="L2" s="29"/>
      <c r="M2" s="29" t="s">
        <v>11</v>
      </c>
      <c r="N2" s="28" t="s">
        <v>19</v>
      </c>
      <c r="O2" s="28" t="s">
        <v>13</v>
      </c>
      <c r="P2" s="28" t="s">
        <v>20</v>
      </c>
      <c r="Q2" s="28" t="s">
        <v>12</v>
      </c>
      <c r="R2" s="28" t="s">
        <v>21</v>
      </c>
      <c r="S2" s="28" t="s">
        <v>22</v>
      </c>
      <c r="T2" s="28" t="s">
        <v>23</v>
      </c>
      <c r="U2" s="28" t="s">
        <v>24</v>
      </c>
      <c r="V2" s="28" t="s">
        <v>25</v>
      </c>
      <c r="W2" s="28" t="s">
        <v>26</v>
      </c>
      <c r="X2" s="28" t="s">
        <v>27</v>
      </c>
      <c r="Y2" s="28" t="s">
        <v>28</v>
      </c>
      <c r="Z2" s="28" t="s">
        <v>29</v>
      </c>
      <c r="AA2" s="28" t="s">
        <v>30</v>
      </c>
      <c r="AB2" s="28" t="s">
        <v>31</v>
      </c>
      <c r="AC2" s="28" t="s">
        <v>32</v>
      </c>
      <c r="AD2" s="28" t="s">
        <v>33</v>
      </c>
      <c r="AE2" s="28" t="s">
        <v>34</v>
      </c>
      <c r="AF2" s="28" t="s">
        <v>35</v>
      </c>
      <c r="AG2" s="28" t="s">
        <v>36</v>
      </c>
      <c r="AH2" s="28" t="s">
        <v>37</v>
      </c>
      <c r="AI2" s="28" t="s">
        <v>38</v>
      </c>
      <c r="AJ2" s="28" t="s">
        <v>39</v>
      </c>
      <c r="AK2" s="28" t="s">
        <v>40</v>
      </c>
      <c r="AL2" s="28" t="s">
        <v>41</v>
      </c>
      <c r="AM2" s="28" t="s">
        <v>42</v>
      </c>
      <c r="AN2" s="28" t="s">
        <v>43</v>
      </c>
      <c r="AO2" s="28" t="s">
        <v>44</v>
      </c>
      <c r="AP2" s="28" t="s">
        <v>45</v>
      </c>
      <c r="AQ2" s="28" t="s">
        <v>46</v>
      </c>
      <c r="AR2" s="28" t="s">
        <v>47</v>
      </c>
      <c r="AS2" s="28" t="s">
        <v>15</v>
      </c>
      <c r="AT2" s="28" t="s">
        <v>16</v>
      </c>
      <c r="AU2" s="28" t="s">
        <v>48</v>
      </c>
      <c r="AV2" s="28" t="s">
        <v>49</v>
      </c>
    </row>
    <row r="3" spans="1:48" ht="30" customHeight="1" x14ac:dyDescent="0.3">
      <c r="A3" s="29"/>
      <c r="B3" s="29"/>
      <c r="C3" s="29"/>
      <c r="D3" s="29"/>
      <c r="E3" s="9" t="s">
        <v>6</v>
      </c>
      <c r="F3" s="9" t="s">
        <v>7</v>
      </c>
      <c r="G3" s="9" t="s">
        <v>6</v>
      </c>
      <c r="H3" s="9" t="s">
        <v>7</v>
      </c>
      <c r="I3" s="9" t="s">
        <v>6</v>
      </c>
      <c r="J3" s="9" t="s">
        <v>7</v>
      </c>
      <c r="K3" s="9" t="s">
        <v>6</v>
      </c>
      <c r="L3" s="9" t="s">
        <v>7</v>
      </c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</row>
    <row r="4" spans="1:48" ht="30" customHeight="1" x14ac:dyDescent="0.3">
      <c r="A4" s="16" t="s">
        <v>54</v>
      </c>
      <c r="B4" s="16" t="s">
        <v>50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55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6" t="s">
        <v>56</v>
      </c>
      <c r="B5" s="16" t="s">
        <v>57</v>
      </c>
      <c r="C5" s="16" t="s">
        <v>58</v>
      </c>
      <c r="D5" s="14">
        <v>46</v>
      </c>
      <c r="E5" s="15"/>
      <c r="F5" s="15"/>
      <c r="G5" s="15"/>
      <c r="H5" s="15"/>
      <c r="I5" s="15"/>
      <c r="J5" s="15"/>
      <c r="K5" s="15"/>
      <c r="L5" s="15"/>
      <c r="M5" s="16"/>
      <c r="N5" s="2" t="s">
        <v>59</v>
      </c>
      <c r="O5" s="2" t="s">
        <v>50</v>
      </c>
      <c r="P5" s="2" t="s">
        <v>50</v>
      </c>
      <c r="Q5" s="2" t="s">
        <v>55</v>
      </c>
      <c r="R5" s="2" t="s">
        <v>60</v>
      </c>
      <c r="S5" s="2" t="s">
        <v>61</v>
      </c>
      <c r="T5" s="2" t="s">
        <v>61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50</v>
      </c>
      <c r="AS5" s="2" t="s">
        <v>50</v>
      </c>
      <c r="AT5" s="3"/>
      <c r="AU5" s="2" t="s">
        <v>62</v>
      </c>
      <c r="AV5" s="3">
        <v>6</v>
      </c>
    </row>
    <row r="6" spans="1:48" ht="30" customHeight="1" x14ac:dyDescent="0.3">
      <c r="A6" s="16" t="s">
        <v>56</v>
      </c>
      <c r="B6" s="16" t="s">
        <v>63</v>
      </c>
      <c r="C6" s="16" t="s">
        <v>58</v>
      </c>
      <c r="D6" s="14">
        <v>216</v>
      </c>
      <c r="E6" s="15"/>
      <c r="F6" s="15"/>
      <c r="G6" s="15"/>
      <c r="H6" s="15"/>
      <c r="I6" s="15"/>
      <c r="J6" s="15"/>
      <c r="K6" s="15"/>
      <c r="L6" s="15"/>
      <c r="M6" s="16"/>
      <c r="N6" s="2" t="s">
        <v>64</v>
      </c>
      <c r="O6" s="2" t="s">
        <v>50</v>
      </c>
      <c r="P6" s="2" t="s">
        <v>50</v>
      </c>
      <c r="Q6" s="2" t="s">
        <v>55</v>
      </c>
      <c r="R6" s="2" t="s">
        <v>60</v>
      </c>
      <c r="S6" s="2" t="s">
        <v>61</v>
      </c>
      <c r="T6" s="2" t="s">
        <v>61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50</v>
      </c>
      <c r="AS6" s="2" t="s">
        <v>50</v>
      </c>
      <c r="AT6" s="3"/>
      <c r="AU6" s="2" t="s">
        <v>65</v>
      </c>
      <c r="AV6" s="3">
        <v>7</v>
      </c>
    </row>
    <row r="7" spans="1:48" ht="30" customHeight="1" x14ac:dyDescent="0.3">
      <c r="A7" s="16" t="s">
        <v>56</v>
      </c>
      <c r="B7" s="16" t="s">
        <v>66</v>
      </c>
      <c r="C7" s="16" t="s">
        <v>58</v>
      </c>
      <c r="D7" s="14">
        <v>82</v>
      </c>
      <c r="E7" s="15"/>
      <c r="F7" s="15"/>
      <c r="G7" s="15"/>
      <c r="H7" s="15"/>
      <c r="I7" s="15"/>
      <c r="J7" s="15"/>
      <c r="K7" s="15"/>
      <c r="L7" s="15"/>
      <c r="M7" s="16"/>
      <c r="N7" s="2" t="s">
        <v>67</v>
      </c>
      <c r="O7" s="2" t="s">
        <v>50</v>
      </c>
      <c r="P7" s="2" t="s">
        <v>50</v>
      </c>
      <c r="Q7" s="2" t="s">
        <v>55</v>
      </c>
      <c r="R7" s="2" t="s">
        <v>60</v>
      </c>
      <c r="S7" s="2" t="s">
        <v>61</v>
      </c>
      <c r="T7" s="2" t="s">
        <v>61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50</v>
      </c>
      <c r="AS7" s="2" t="s">
        <v>50</v>
      </c>
      <c r="AT7" s="3"/>
      <c r="AU7" s="2" t="s">
        <v>68</v>
      </c>
      <c r="AV7" s="3">
        <v>8</v>
      </c>
    </row>
    <row r="8" spans="1:48" ht="30" customHeight="1" x14ac:dyDescent="0.3">
      <c r="A8" s="16" t="s">
        <v>56</v>
      </c>
      <c r="B8" s="16" t="s">
        <v>69</v>
      </c>
      <c r="C8" s="16" t="s">
        <v>58</v>
      </c>
      <c r="D8" s="14">
        <v>8</v>
      </c>
      <c r="E8" s="15"/>
      <c r="F8" s="15"/>
      <c r="G8" s="15"/>
      <c r="H8" s="15"/>
      <c r="I8" s="15"/>
      <c r="J8" s="15"/>
      <c r="K8" s="15"/>
      <c r="L8" s="15"/>
      <c r="M8" s="16"/>
      <c r="N8" s="2" t="s">
        <v>70</v>
      </c>
      <c r="O8" s="2" t="s">
        <v>50</v>
      </c>
      <c r="P8" s="2" t="s">
        <v>50</v>
      </c>
      <c r="Q8" s="2" t="s">
        <v>55</v>
      </c>
      <c r="R8" s="2" t="s">
        <v>60</v>
      </c>
      <c r="S8" s="2" t="s">
        <v>61</v>
      </c>
      <c r="T8" s="2" t="s">
        <v>61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50</v>
      </c>
      <c r="AS8" s="2" t="s">
        <v>50</v>
      </c>
      <c r="AT8" s="3"/>
      <c r="AU8" s="2" t="s">
        <v>71</v>
      </c>
      <c r="AV8" s="3">
        <v>9</v>
      </c>
    </row>
    <row r="9" spans="1:48" ht="30" customHeight="1" x14ac:dyDescent="0.3">
      <c r="A9" s="16" t="s">
        <v>56</v>
      </c>
      <c r="B9" s="16" t="s">
        <v>72</v>
      </c>
      <c r="C9" s="16" t="s">
        <v>58</v>
      </c>
      <c r="D9" s="14">
        <v>31</v>
      </c>
      <c r="E9" s="15"/>
      <c r="F9" s="15"/>
      <c r="G9" s="15"/>
      <c r="H9" s="15"/>
      <c r="I9" s="15"/>
      <c r="J9" s="15"/>
      <c r="K9" s="15"/>
      <c r="L9" s="15"/>
      <c r="M9" s="16"/>
      <c r="N9" s="2" t="s">
        <v>73</v>
      </c>
      <c r="O9" s="2" t="s">
        <v>50</v>
      </c>
      <c r="P9" s="2" t="s">
        <v>50</v>
      </c>
      <c r="Q9" s="2" t="s">
        <v>55</v>
      </c>
      <c r="R9" s="2" t="s">
        <v>60</v>
      </c>
      <c r="S9" s="2" t="s">
        <v>61</v>
      </c>
      <c r="T9" s="2" t="s">
        <v>61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50</v>
      </c>
      <c r="AS9" s="2" t="s">
        <v>50</v>
      </c>
      <c r="AT9" s="3"/>
      <c r="AU9" s="2" t="s">
        <v>74</v>
      </c>
      <c r="AV9" s="3">
        <v>10</v>
      </c>
    </row>
    <row r="10" spans="1:48" ht="30" customHeight="1" x14ac:dyDescent="0.3">
      <c r="A10" s="16" t="s">
        <v>75</v>
      </c>
      <c r="B10" s="16" t="s">
        <v>76</v>
      </c>
      <c r="C10" s="16" t="s">
        <v>58</v>
      </c>
      <c r="D10" s="14">
        <v>46</v>
      </c>
      <c r="E10" s="15"/>
      <c r="F10" s="15"/>
      <c r="G10" s="15"/>
      <c r="H10" s="15"/>
      <c r="I10" s="15"/>
      <c r="J10" s="15"/>
      <c r="K10" s="15"/>
      <c r="L10" s="15"/>
      <c r="M10" s="16"/>
      <c r="N10" s="2" t="s">
        <v>77</v>
      </c>
      <c r="O10" s="2" t="s">
        <v>50</v>
      </c>
      <c r="P10" s="2" t="s">
        <v>50</v>
      </c>
      <c r="Q10" s="2" t="s">
        <v>55</v>
      </c>
      <c r="R10" s="2" t="s">
        <v>60</v>
      </c>
      <c r="S10" s="2" t="s">
        <v>61</v>
      </c>
      <c r="T10" s="2" t="s">
        <v>61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50</v>
      </c>
      <c r="AS10" s="2" t="s">
        <v>50</v>
      </c>
      <c r="AT10" s="3"/>
      <c r="AU10" s="2" t="s">
        <v>78</v>
      </c>
      <c r="AV10" s="3">
        <v>11</v>
      </c>
    </row>
    <row r="11" spans="1:48" ht="30" customHeight="1" x14ac:dyDescent="0.3">
      <c r="A11" s="16" t="s">
        <v>75</v>
      </c>
      <c r="B11" s="16" t="s">
        <v>79</v>
      </c>
      <c r="C11" s="16" t="s">
        <v>58</v>
      </c>
      <c r="D11" s="14">
        <v>161</v>
      </c>
      <c r="E11" s="15"/>
      <c r="F11" s="15"/>
      <c r="G11" s="15"/>
      <c r="H11" s="15"/>
      <c r="I11" s="15"/>
      <c r="J11" s="15"/>
      <c r="K11" s="15"/>
      <c r="L11" s="15"/>
      <c r="M11" s="16"/>
      <c r="N11" s="2" t="s">
        <v>80</v>
      </c>
      <c r="O11" s="2" t="s">
        <v>50</v>
      </c>
      <c r="P11" s="2" t="s">
        <v>50</v>
      </c>
      <c r="Q11" s="2" t="s">
        <v>55</v>
      </c>
      <c r="R11" s="2" t="s">
        <v>60</v>
      </c>
      <c r="S11" s="2" t="s">
        <v>61</v>
      </c>
      <c r="T11" s="2" t="s">
        <v>61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50</v>
      </c>
      <c r="AS11" s="2" t="s">
        <v>50</v>
      </c>
      <c r="AT11" s="3"/>
      <c r="AU11" s="2" t="s">
        <v>81</v>
      </c>
      <c r="AV11" s="3">
        <v>12</v>
      </c>
    </row>
    <row r="12" spans="1:48" ht="30" customHeight="1" x14ac:dyDescent="0.3">
      <c r="A12" s="16" t="s">
        <v>75</v>
      </c>
      <c r="B12" s="16" t="s">
        <v>82</v>
      </c>
      <c r="C12" s="16" t="s">
        <v>58</v>
      </c>
      <c r="D12" s="14">
        <v>266</v>
      </c>
      <c r="E12" s="15"/>
      <c r="F12" s="15"/>
      <c r="G12" s="15"/>
      <c r="H12" s="15"/>
      <c r="I12" s="15"/>
      <c r="J12" s="15"/>
      <c r="K12" s="15"/>
      <c r="L12" s="15"/>
      <c r="M12" s="16"/>
      <c r="N12" s="2" t="s">
        <v>83</v>
      </c>
      <c r="O12" s="2" t="s">
        <v>50</v>
      </c>
      <c r="P12" s="2" t="s">
        <v>50</v>
      </c>
      <c r="Q12" s="2" t="s">
        <v>55</v>
      </c>
      <c r="R12" s="2" t="s">
        <v>60</v>
      </c>
      <c r="S12" s="2" t="s">
        <v>61</v>
      </c>
      <c r="T12" s="2" t="s">
        <v>61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50</v>
      </c>
      <c r="AS12" s="2" t="s">
        <v>50</v>
      </c>
      <c r="AT12" s="3"/>
      <c r="AU12" s="2" t="s">
        <v>84</v>
      </c>
      <c r="AV12" s="3">
        <v>13</v>
      </c>
    </row>
    <row r="13" spans="1:48" ht="30" customHeight="1" x14ac:dyDescent="0.3">
      <c r="A13" s="16" t="s">
        <v>75</v>
      </c>
      <c r="B13" s="16" t="s">
        <v>85</v>
      </c>
      <c r="C13" s="16" t="s">
        <v>58</v>
      </c>
      <c r="D13" s="14">
        <v>470</v>
      </c>
      <c r="E13" s="15"/>
      <c r="F13" s="15"/>
      <c r="G13" s="15"/>
      <c r="H13" s="15"/>
      <c r="I13" s="15"/>
      <c r="J13" s="15"/>
      <c r="K13" s="15"/>
      <c r="L13" s="15"/>
      <c r="M13" s="16"/>
      <c r="N13" s="2" t="s">
        <v>86</v>
      </c>
      <c r="O13" s="2" t="s">
        <v>50</v>
      </c>
      <c r="P13" s="2" t="s">
        <v>50</v>
      </c>
      <c r="Q13" s="2" t="s">
        <v>55</v>
      </c>
      <c r="R13" s="2" t="s">
        <v>60</v>
      </c>
      <c r="S13" s="2" t="s">
        <v>61</v>
      </c>
      <c r="T13" s="2" t="s">
        <v>61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50</v>
      </c>
      <c r="AS13" s="2" t="s">
        <v>50</v>
      </c>
      <c r="AT13" s="3"/>
      <c r="AU13" s="2" t="s">
        <v>87</v>
      </c>
      <c r="AV13" s="3">
        <v>14</v>
      </c>
    </row>
    <row r="14" spans="1:48" ht="30" customHeight="1" x14ac:dyDescent="0.3">
      <c r="A14" s="16" t="s">
        <v>75</v>
      </c>
      <c r="B14" s="16" t="s">
        <v>88</v>
      </c>
      <c r="C14" s="16" t="s">
        <v>58</v>
      </c>
      <c r="D14" s="14">
        <v>119</v>
      </c>
      <c r="E14" s="15"/>
      <c r="F14" s="15"/>
      <c r="G14" s="15"/>
      <c r="H14" s="15"/>
      <c r="I14" s="15"/>
      <c r="J14" s="15"/>
      <c r="K14" s="15"/>
      <c r="L14" s="15"/>
      <c r="M14" s="16"/>
      <c r="N14" s="2" t="s">
        <v>89</v>
      </c>
      <c r="O14" s="2" t="s">
        <v>50</v>
      </c>
      <c r="P14" s="2" t="s">
        <v>50</v>
      </c>
      <c r="Q14" s="2" t="s">
        <v>55</v>
      </c>
      <c r="R14" s="2" t="s">
        <v>60</v>
      </c>
      <c r="S14" s="2" t="s">
        <v>61</v>
      </c>
      <c r="T14" s="2" t="s">
        <v>61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50</v>
      </c>
      <c r="AS14" s="2" t="s">
        <v>50</v>
      </c>
      <c r="AT14" s="3"/>
      <c r="AU14" s="2" t="s">
        <v>90</v>
      </c>
      <c r="AV14" s="3">
        <v>15</v>
      </c>
    </row>
    <row r="15" spans="1:48" ht="30" customHeight="1" x14ac:dyDescent="0.3">
      <c r="A15" s="16" t="s">
        <v>75</v>
      </c>
      <c r="B15" s="16" t="s">
        <v>91</v>
      </c>
      <c r="C15" s="16" t="s">
        <v>58</v>
      </c>
      <c r="D15" s="14">
        <v>444</v>
      </c>
      <c r="E15" s="15"/>
      <c r="F15" s="15"/>
      <c r="G15" s="15"/>
      <c r="H15" s="15"/>
      <c r="I15" s="15"/>
      <c r="J15" s="15"/>
      <c r="K15" s="15"/>
      <c r="L15" s="15"/>
      <c r="M15" s="16"/>
      <c r="N15" s="2" t="s">
        <v>92</v>
      </c>
      <c r="O15" s="2" t="s">
        <v>50</v>
      </c>
      <c r="P15" s="2" t="s">
        <v>50</v>
      </c>
      <c r="Q15" s="2" t="s">
        <v>55</v>
      </c>
      <c r="R15" s="2" t="s">
        <v>60</v>
      </c>
      <c r="S15" s="2" t="s">
        <v>61</v>
      </c>
      <c r="T15" s="2" t="s">
        <v>61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50</v>
      </c>
      <c r="AS15" s="2" t="s">
        <v>50</v>
      </c>
      <c r="AT15" s="3"/>
      <c r="AU15" s="2" t="s">
        <v>93</v>
      </c>
      <c r="AV15" s="3">
        <v>16</v>
      </c>
    </row>
    <row r="16" spans="1:48" ht="30" customHeight="1" x14ac:dyDescent="0.3">
      <c r="A16" s="16" t="s">
        <v>94</v>
      </c>
      <c r="B16" s="16" t="s">
        <v>95</v>
      </c>
      <c r="C16" s="16" t="s">
        <v>58</v>
      </c>
      <c r="D16" s="14">
        <v>46</v>
      </c>
      <c r="E16" s="15"/>
      <c r="F16" s="15"/>
      <c r="G16" s="15"/>
      <c r="H16" s="15"/>
      <c r="I16" s="15"/>
      <c r="J16" s="15"/>
      <c r="K16" s="15"/>
      <c r="L16" s="15"/>
      <c r="M16" s="16"/>
      <c r="N16" s="2" t="s">
        <v>96</v>
      </c>
      <c r="O16" s="2" t="s">
        <v>50</v>
      </c>
      <c r="P16" s="2" t="s">
        <v>50</v>
      </c>
      <c r="Q16" s="2" t="s">
        <v>55</v>
      </c>
      <c r="R16" s="2" t="s">
        <v>60</v>
      </c>
      <c r="S16" s="2" t="s">
        <v>61</v>
      </c>
      <c r="T16" s="2" t="s">
        <v>61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50</v>
      </c>
      <c r="AS16" s="2" t="s">
        <v>50</v>
      </c>
      <c r="AT16" s="3"/>
      <c r="AU16" s="2" t="s">
        <v>97</v>
      </c>
      <c r="AV16" s="3">
        <v>17</v>
      </c>
    </row>
    <row r="17" spans="1:48" ht="30" customHeight="1" x14ac:dyDescent="0.3">
      <c r="A17" s="16" t="s">
        <v>94</v>
      </c>
      <c r="B17" s="16" t="s">
        <v>98</v>
      </c>
      <c r="C17" s="16" t="s">
        <v>58</v>
      </c>
      <c r="D17" s="14">
        <v>161</v>
      </c>
      <c r="E17" s="15"/>
      <c r="F17" s="15"/>
      <c r="G17" s="15"/>
      <c r="H17" s="15"/>
      <c r="I17" s="15"/>
      <c r="J17" s="15"/>
      <c r="K17" s="15"/>
      <c r="L17" s="15"/>
      <c r="M17" s="16"/>
      <c r="N17" s="2" t="s">
        <v>99</v>
      </c>
      <c r="O17" s="2" t="s">
        <v>50</v>
      </c>
      <c r="P17" s="2" t="s">
        <v>50</v>
      </c>
      <c r="Q17" s="2" t="s">
        <v>55</v>
      </c>
      <c r="R17" s="2" t="s">
        <v>60</v>
      </c>
      <c r="S17" s="2" t="s">
        <v>61</v>
      </c>
      <c r="T17" s="2" t="s">
        <v>61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50</v>
      </c>
      <c r="AS17" s="2" t="s">
        <v>50</v>
      </c>
      <c r="AT17" s="3"/>
      <c r="AU17" s="2" t="s">
        <v>100</v>
      </c>
      <c r="AV17" s="3">
        <v>18</v>
      </c>
    </row>
    <row r="18" spans="1:48" ht="30" customHeight="1" x14ac:dyDescent="0.3">
      <c r="A18" s="16" t="s">
        <v>94</v>
      </c>
      <c r="B18" s="16" t="s">
        <v>101</v>
      </c>
      <c r="C18" s="16" t="s">
        <v>58</v>
      </c>
      <c r="D18" s="14">
        <v>855</v>
      </c>
      <c r="E18" s="15"/>
      <c r="F18" s="15"/>
      <c r="G18" s="15"/>
      <c r="H18" s="15"/>
      <c r="I18" s="15"/>
      <c r="J18" s="15"/>
      <c r="K18" s="15"/>
      <c r="L18" s="15"/>
      <c r="M18" s="16"/>
      <c r="N18" s="2" t="s">
        <v>102</v>
      </c>
      <c r="O18" s="2" t="s">
        <v>50</v>
      </c>
      <c r="P18" s="2" t="s">
        <v>50</v>
      </c>
      <c r="Q18" s="2" t="s">
        <v>55</v>
      </c>
      <c r="R18" s="2" t="s">
        <v>60</v>
      </c>
      <c r="S18" s="2" t="s">
        <v>61</v>
      </c>
      <c r="T18" s="2" t="s">
        <v>61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50</v>
      </c>
      <c r="AS18" s="2" t="s">
        <v>50</v>
      </c>
      <c r="AT18" s="3"/>
      <c r="AU18" s="2" t="s">
        <v>103</v>
      </c>
      <c r="AV18" s="3">
        <v>19</v>
      </c>
    </row>
    <row r="19" spans="1:48" ht="30" customHeight="1" x14ac:dyDescent="0.3">
      <c r="A19" s="16" t="s">
        <v>94</v>
      </c>
      <c r="B19" s="16" t="s">
        <v>104</v>
      </c>
      <c r="C19" s="16" t="s">
        <v>58</v>
      </c>
      <c r="D19" s="14">
        <v>111</v>
      </c>
      <c r="E19" s="15"/>
      <c r="F19" s="15"/>
      <c r="G19" s="15"/>
      <c r="H19" s="15"/>
      <c r="I19" s="15"/>
      <c r="J19" s="15"/>
      <c r="K19" s="15"/>
      <c r="L19" s="15"/>
      <c r="M19" s="16"/>
      <c r="N19" s="2" t="s">
        <v>105</v>
      </c>
      <c r="O19" s="2" t="s">
        <v>50</v>
      </c>
      <c r="P19" s="2" t="s">
        <v>50</v>
      </c>
      <c r="Q19" s="2" t="s">
        <v>55</v>
      </c>
      <c r="R19" s="2" t="s">
        <v>60</v>
      </c>
      <c r="S19" s="2" t="s">
        <v>61</v>
      </c>
      <c r="T19" s="2" t="s">
        <v>61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50</v>
      </c>
      <c r="AS19" s="2" t="s">
        <v>50</v>
      </c>
      <c r="AT19" s="3"/>
      <c r="AU19" s="2" t="s">
        <v>106</v>
      </c>
      <c r="AV19" s="3">
        <v>20</v>
      </c>
    </row>
    <row r="20" spans="1:48" ht="30" customHeight="1" x14ac:dyDescent="0.3">
      <c r="A20" s="16" t="s">
        <v>107</v>
      </c>
      <c r="B20" s="16" t="s">
        <v>108</v>
      </c>
      <c r="C20" s="16" t="s">
        <v>109</v>
      </c>
      <c r="D20" s="14">
        <v>52</v>
      </c>
      <c r="E20" s="15"/>
      <c r="F20" s="15"/>
      <c r="G20" s="15"/>
      <c r="H20" s="15"/>
      <c r="I20" s="15"/>
      <c r="J20" s="15"/>
      <c r="K20" s="15"/>
      <c r="L20" s="15"/>
      <c r="M20" s="16"/>
      <c r="N20" s="2" t="s">
        <v>110</v>
      </c>
      <c r="O20" s="2" t="s">
        <v>50</v>
      </c>
      <c r="P20" s="2" t="s">
        <v>50</v>
      </c>
      <c r="Q20" s="2" t="s">
        <v>55</v>
      </c>
      <c r="R20" s="2" t="s">
        <v>60</v>
      </c>
      <c r="S20" s="2" t="s">
        <v>61</v>
      </c>
      <c r="T20" s="2" t="s">
        <v>61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50</v>
      </c>
      <c r="AS20" s="2" t="s">
        <v>50</v>
      </c>
      <c r="AT20" s="3"/>
      <c r="AU20" s="2" t="s">
        <v>111</v>
      </c>
      <c r="AV20" s="3">
        <v>21</v>
      </c>
    </row>
    <row r="21" spans="1:48" ht="30" customHeight="1" x14ac:dyDescent="0.3">
      <c r="A21" s="16" t="s">
        <v>107</v>
      </c>
      <c r="B21" s="16" t="s">
        <v>112</v>
      </c>
      <c r="C21" s="16" t="s">
        <v>109</v>
      </c>
      <c r="D21" s="14">
        <v>40</v>
      </c>
      <c r="E21" s="15"/>
      <c r="F21" s="15"/>
      <c r="G21" s="15"/>
      <c r="H21" s="15"/>
      <c r="I21" s="15"/>
      <c r="J21" s="15"/>
      <c r="K21" s="15"/>
      <c r="L21" s="15"/>
      <c r="M21" s="16"/>
      <c r="N21" s="2" t="s">
        <v>113</v>
      </c>
      <c r="O21" s="2" t="s">
        <v>50</v>
      </c>
      <c r="P21" s="2" t="s">
        <v>50</v>
      </c>
      <c r="Q21" s="2" t="s">
        <v>55</v>
      </c>
      <c r="R21" s="2" t="s">
        <v>60</v>
      </c>
      <c r="S21" s="2" t="s">
        <v>61</v>
      </c>
      <c r="T21" s="2" t="s">
        <v>61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2" t="s">
        <v>50</v>
      </c>
      <c r="AS21" s="2" t="s">
        <v>50</v>
      </c>
      <c r="AT21" s="3"/>
      <c r="AU21" s="2" t="s">
        <v>114</v>
      </c>
      <c r="AV21" s="3">
        <v>22</v>
      </c>
    </row>
    <row r="22" spans="1:48" ht="30" customHeight="1" x14ac:dyDescent="0.3">
      <c r="A22" s="16" t="s">
        <v>107</v>
      </c>
      <c r="B22" s="16" t="s">
        <v>115</v>
      </c>
      <c r="C22" s="16" t="s">
        <v>109</v>
      </c>
      <c r="D22" s="14">
        <v>8</v>
      </c>
      <c r="E22" s="15"/>
      <c r="F22" s="15"/>
      <c r="G22" s="15"/>
      <c r="H22" s="15"/>
      <c r="I22" s="15"/>
      <c r="J22" s="15"/>
      <c r="K22" s="15"/>
      <c r="L22" s="15"/>
      <c r="M22" s="16"/>
      <c r="N22" s="2" t="s">
        <v>116</v>
      </c>
      <c r="O22" s="2" t="s">
        <v>50</v>
      </c>
      <c r="P22" s="2" t="s">
        <v>50</v>
      </c>
      <c r="Q22" s="2" t="s">
        <v>55</v>
      </c>
      <c r="R22" s="2" t="s">
        <v>60</v>
      </c>
      <c r="S22" s="2" t="s">
        <v>61</v>
      </c>
      <c r="T22" s="2" t="s">
        <v>61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2" t="s">
        <v>50</v>
      </c>
      <c r="AS22" s="2" t="s">
        <v>50</v>
      </c>
      <c r="AT22" s="3"/>
      <c r="AU22" s="2" t="s">
        <v>117</v>
      </c>
      <c r="AV22" s="3">
        <v>23</v>
      </c>
    </row>
    <row r="23" spans="1:48" ht="30" customHeight="1" x14ac:dyDescent="0.3">
      <c r="A23" s="16" t="s">
        <v>107</v>
      </c>
      <c r="B23" s="16" t="s">
        <v>118</v>
      </c>
      <c r="C23" s="16" t="s">
        <v>109</v>
      </c>
      <c r="D23" s="14">
        <v>2</v>
      </c>
      <c r="E23" s="15"/>
      <c r="F23" s="15"/>
      <c r="G23" s="15"/>
      <c r="H23" s="15"/>
      <c r="I23" s="15"/>
      <c r="J23" s="15"/>
      <c r="K23" s="15"/>
      <c r="L23" s="15"/>
      <c r="M23" s="16"/>
      <c r="N23" s="2" t="s">
        <v>119</v>
      </c>
      <c r="O23" s="2" t="s">
        <v>50</v>
      </c>
      <c r="P23" s="2" t="s">
        <v>50</v>
      </c>
      <c r="Q23" s="2" t="s">
        <v>55</v>
      </c>
      <c r="R23" s="2" t="s">
        <v>60</v>
      </c>
      <c r="S23" s="2" t="s">
        <v>61</v>
      </c>
      <c r="T23" s="2" t="s">
        <v>61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2" t="s">
        <v>50</v>
      </c>
      <c r="AS23" s="2" t="s">
        <v>50</v>
      </c>
      <c r="AT23" s="3"/>
      <c r="AU23" s="2" t="s">
        <v>120</v>
      </c>
      <c r="AV23" s="3">
        <v>24</v>
      </c>
    </row>
    <row r="24" spans="1:48" ht="30" customHeight="1" x14ac:dyDescent="0.3">
      <c r="A24" s="16" t="s">
        <v>121</v>
      </c>
      <c r="B24" s="16" t="s">
        <v>122</v>
      </c>
      <c r="C24" s="16" t="s">
        <v>109</v>
      </c>
      <c r="D24" s="14">
        <v>8</v>
      </c>
      <c r="E24" s="15"/>
      <c r="F24" s="15"/>
      <c r="G24" s="15"/>
      <c r="H24" s="15"/>
      <c r="I24" s="15"/>
      <c r="J24" s="15"/>
      <c r="K24" s="15"/>
      <c r="L24" s="15"/>
      <c r="M24" s="16"/>
      <c r="N24" s="2" t="s">
        <v>123</v>
      </c>
      <c r="O24" s="2" t="s">
        <v>50</v>
      </c>
      <c r="P24" s="2" t="s">
        <v>50</v>
      </c>
      <c r="Q24" s="2" t="s">
        <v>55</v>
      </c>
      <c r="R24" s="2" t="s">
        <v>60</v>
      </c>
      <c r="S24" s="2" t="s">
        <v>61</v>
      </c>
      <c r="T24" s="2" t="s">
        <v>61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2" t="s">
        <v>50</v>
      </c>
      <c r="AS24" s="2" t="s">
        <v>50</v>
      </c>
      <c r="AT24" s="3"/>
      <c r="AU24" s="2" t="s">
        <v>124</v>
      </c>
      <c r="AV24" s="3">
        <v>25</v>
      </c>
    </row>
    <row r="25" spans="1:48" ht="30" customHeight="1" x14ac:dyDescent="0.3">
      <c r="A25" s="16" t="s">
        <v>125</v>
      </c>
      <c r="B25" s="16" t="s">
        <v>126</v>
      </c>
      <c r="C25" s="16" t="s">
        <v>109</v>
      </c>
      <c r="D25" s="14">
        <v>13</v>
      </c>
      <c r="E25" s="15"/>
      <c r="F25" s="15"/>
      <c r="G25" s="15"/>
      <c r="H25" s="15"/>
      <c r="I25" s="15"/>
      <c r="J25" s="15"/>
      <c r="K25" s="15"/>
      <c r="L25" s="15"/>
      <c r="M25" s="16"/>
      <c r="N25" s="2" t="s">
        <v>127</v>
      </c>
      <c r="O25" s="2" t="s">
        <v>50</v>
      </c>
      <c r="P25" s="2" t="s">
        <v>50</v>
      </c>
      <c r="Q25" s="2" t="s">
        <v>55</v>
      </c>
      <c r="R25" s="2" t="s">
        <v>60</v>
      </c>
      <c r="S25" s="2" t="s">
        <v>61</v>
      </c>
      <c r="T25" s="2" t="s">
        <v>61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2" t="s">
        <v>50</v>
      </c>
      <c r="AS25" s="2" t="s">
        <v>50</v>
      </c>
      <c r="AT25" s="3"/>
      <c r="AU25" s="2" t="s">
        <v>128</v>
      </c>
      <c r="AV25" s="3">
        <v>26</v>
      </c>
    </row>
    <row r="26" spans="1:48" ht="30" customHeight="1" x14ac:dyDescent="0.3">
      <c r="A26" s="16" t="s">
        <v>125</v>
      </c>
      <c r="B26" s="16" t="s">
        <v>129</v>
      </c>
      <c r="C26" s="16" t="s">
        <v>109</v>
      </c>
      <c r="D26" s="14">
        <v>8</v>
      </c>
      <c r="E26" s="15"/>
      <c r="F26" s="15"/>
      <c r="G26" s="15"/>
      <c r="H26" s="15"/>
      <c r="I26" s="15"/>
      <c r="J26" s="15"/>
      <c r="K26" s="15"/>
      <c r="L26" s="15"/>
      <c r="M26" s="16"/>
      <c r="N26" s="2" t="s">
        <v>130</v>
      </c>
      <c r="O26" s="2" t="s">
        <v>50</v>
      </c>
      <c r="P26" s="2" t="s">
        <v>50</v>
      </c>
      <c r="Q26" s="2" t="s">
        <v>55</v>
      </c>
      <c r="R26" s="2" t="s">
        <v>60</v>
      </c>
      <c r="S26" s="2" t="s">
        <v>61</v>
      </c>
      <c r="T26" s="2" t="s">
        <v>61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2" t="s">
        <v>50</v>
      </c>
      <c r="AS26" s="2" t="s">
        <v>50</v>
      </c>
      <c r="AT26" s="3"/>
      <c r="AU26" s="2" t="s">
        <v>131</v>
      </c>
      <c r="AV26" s="3">
        <v>27</v>
      </c>
    </row>
    <row r="27" spans="1:48" ht="30" customHeight="1" x14ac:dyDescent="0.3">
      <c r="A27" s="16" t="s">
        <v>132</v>
      </c>
      <c r="B27" s="16" t="s">
        <v>133</v>
      </c>
      <c r="C27" s="16" t="s">
        <v>134</v>
      </c>
      <c r="D27" s="14">
        <v>23</v>
      </c>
      <c r="E27" s="15"/>
      <c r="F27" s="15"/>
      <c r="G27" s="15"/>
      <c r="H27" s="15"/>
      <c r="I27" s="15"/>
      <c r="J27" s="15"/>
      <c r="K27" s="15"/>
      <c r="L27" s="15"/>
      <c r="M27" s="16"/>
      <c r="N27" s="2" t="s">
        <v>135</v>
      </c>
      <c r="O27" s="2" t="s">
        <v>50</v>
      </c>
      <c r="P27" s="2" t="s">
        <v>50</v>
      </c>
      <c r="Q27" s="2" t="s">
        <v>55</v>
      </c>
      <c r="R27" s="2" t="s">
        <v>60</v>
      </c>
      <c r="S27" s="2" t="s">
        <v>61</v>
      </c>
      <c r="T27" s="2" t="s">
        <v>61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2" t="s">
        <v>50</v>
      </c>
      <c r="AS27" s="2" t="s">
        <v>50</v>
      </c>
      <c r="AT27" s="3"/>
      <c r="AU27" s="2" t="s">
        <v>136</v>
      </c>
      <c r="AV27" s="3">
        <v>28</v>
      </c>
    </row>
    <row r="28" spans="1:48" ht="30" customHeight="1" x14ac:dyDescent="0.3">
      <c r="A28" s="16" t="s">
        <v>132</v>
      </c>
      <c r="B28" s="16" t="s">
        <v>137</v>
      </c>
      <c r="C28" s="16" t="s">
        <v>134</v>
      </c>
      <c r="D28" s="14">
        <v>110</v>
      </c>
      <c r="E28" s="15"/>
      <c r="F28" s="15"/>
      <c r="G28" s="15"/>
      <c r="H28" s="15"/>
      <c r="I28" s="15"/>
      <c r="J28" s="15"/>
      <c r="K28" s="15"/>
      <c r="L28" s="15"/>
      <c r="M28" s="16"/>
      <c r="N28" s="2" t="s">
        <v>138</v>
      </c>
      <c r="O28" s="2" t="s">
        <v>50</v>
      </c>
      <c r="P28" s="2" t="s">
        <v>50</v>
      </c>
      <c r="Q28" s="2" t="s">
        <v>55</v>
      </c>
      <c r="R28" s="2" t="s">
        <v>60</v>
      </c>
      <c r="S28" s="2" t="s">
        <v>61</v>
      </c>
      <c r="T28" s="2" t="s">
        <v>61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50</v>
      </c>
      <c r="AS28" s="2" t="s">
        <v>50</v>
      </c>
      <c r="AT28" s="3"/>
      <c r="AU28" s="2" t="s">
        <v>139</v>
      </c>
      <c r="AV28" s="3">
        <v>29</v>
      </c>
    </row>
    <row r="29" spans="1:48" ht="30" customHeight="1" x14ac:dyDescent="0.3">
      <c r="A29" s="16" t="s">
        <v>132</v>
      </c>
      <c r="B29" s="16" t="s">
        <v>140</v>
      </c>
      <c r="C29" s="16" t="s">
        <v>134</v>
      </c>
      <c r="D29" s="14">
        <v>43</v>
      </c>
      <c r="E29" s="15"/>
      <c r="F29" s="15"/>
      <c r="G29" s="15"/>
      <c r="H29" s="15"/>
      <c r="I29" s="15"/>
      <c r="J29" s="15"/>
      <c r="K29" s="15"/>
      <c r="L29" s="15"/>
      <c r="M29" s="16"/>
      <c r="N29" s="2" t="s">
        <v>141</v>
      </c>
      <c r="O29" s="2" t="s">
        <v>50</v>
      </c>
      <c r="P29" s="2" t="s">
        <v>50</v>
      </c>
      <c r="Q29" s="2" t="s">
        <v>55</v>
      </c>
      <c r="R29" s="2" t="s">
        <v>60</v>
      </c>
      <c r="S29" s="2" t="s">
        <v>61</v>
      </c>
      <c r="T29" s="2" t="s">
        <v>61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50</v>
      </c>
      <c r="AS29" s="2" t="s">
        <v>50</v>
      </c>
      <c r="AT29" s="3"/>
      <c r="AU29" s="2" t="s">
        <v>142</v>
      </c>
      <c r="AV29" s="3">
        <v>30</v>
      </c>
    </row>
    <row r="30" spans="1:48" ht="30" customHeight="1" x14ac:dyDescent="0.3">
      <c r="A30" s="16" t="s">
        <v>132</v>
      </c>
      <c r="B30" s="16" t="s">
        <v>143</v>
      </c>
      <c r="C30" s="16" t="s">
        <v>134</v>
      </c>
      <c r="D30" s="14">
        <v>4</v>
      </c>
      <c r="E30" s="15"/>
      <c r="F30" s="15"/>
      <c r="G30" s="15"/>
      <c r="H30" s="15"/>
      <c r="I30" s="15"/>
      <c r="J30" s="15"/>
      <c r="K30" s="15"/>
      <c r="L30" s="15"/>
      <c r="M30" s="16"/>
      <c r="N30" s="2" t="s">
        <v>144</v>
      </c>
      <c r="O30" s="2" t="s">
        <v>50</v>
      </c>
      <c r="P30" s="2" t="s">
        <v>50</v>
      </c>
      <c r="Q30" s="2" t="s">
        <v>55</v>
      </c>
      <c r="R30" s="2" t="s">
        <v>60</v>
      </c>
      <c r="S30" s="2" t="s">
        <v>61</v>
      </c>
      <c r="T30" s="2" t="s">
        <v>61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50</v>
      </c>
      <c r="AS30" s="2" t="s">
        <v>50</v>
      </c>
      <c r="AT30" s="3"/>
      <c r="AU30" s="2" t="s">
        <v>145</v>
      </c>
      <c r="AV30" s="3">
        <v>31</v>
      </c>
    </row>
    <row r="31" spans="1:48" ht="30" customHeight="1" x14ac:dyDescent="0.3">
      <c r="A31" s="16" t="s">
        <v>132</v>
      </c>
      <c r="B31" s="16" t="s">
        <v>146</v>
      </c>
      <c r="C31" s="16" t="s">
        <v>134</v>
      </c>
      <c r="D31" s="14">
        <v>16</v>
      </c>
      <c r="E31" s="15"/>
      <c r="F31" s="15"/>
      <c r="G31" s="15"/>
      <c r="H31" s="15"/>
      <c r="I31" s="15"/>
      <c r="J31" s="15"/>
      <c r="K31" s="15"/>
      <c r="L31" s="15"/>
      <c r="M31" s="16"/>
      <c r="N31" s="2" t="s">
        <v>147</v>
      </c>
      <c r="O31" s="2" t="s">
        <v>50</v>
      </c>
      <c r="P31" s="2" t="s">
        <v>50</v>
      </c>
      <c r="Q31" s="2" t="s">
        <v>55</v>
      </c>
      <c r="R31" s="2" t="s">
        <v>60</v>
      </c>
      <c r="S31" s="2" t="s">
        <v>61</v>
      </c>
      <c r="T31" s="2" t="s">
        <v>61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50</v>
      </c>
      <c r="AS31" s="2" t="s">
        <v>50</v>
      </c>
      <c r="AT31" s="3"/>
      <c r="AU31" s="2" t="s">
        <v>148</v>
      </c>
      <c r="AV31" s="3">
        <v>32</v>
      </c>
    </row>
    <row r="32" spans="1:48" ht="30" customHeight="1" x14ac:dyDescent="0.3">
      <c r="A32" s="16" t="s">
        <v>149</v>
      </c>
      <c r="B32" s="16" t="s">
        <v>150</v>
      </c>
      <c r="C32" s="16" t="s">
        <v>151</v>
      </c>
      <c r="D32" s="14">
        <v>4</v>
      </c>
      <c r="E32" s="15"/>
      <c r="F32" s="15"/>
      <c r="G32" s="15"/>
      <c r="H32" s="15"/>
      <c r="I32" s="15"/>
      <c r="J32" s="15"/>
      <c r="K32" s="15"/>
      <c r="L32" s="15"/>
      <c r="M32" s="16"/>
      <c r="N32" s="2" t="s">
        <v>152</v>
      </c>
      <c r="O32" s="2" t="s">
        <v>50</v>
      </c>
      <c r="P32" s="2" t="s">
        <v>50</v>
      </c>
      <c r="Q32" s="2" t="s">
        <v>55</v>
      </c>
      <c r="R32" s="2" t="s">
        <v>60</v>
      </c>
      <c r="S32" s="2" t="s">
        <v>61</v>
      </c>
      <c r="T32" s="2" t="s">
        <v>61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50</v>
      </c>
      <c r="AS32" s="2" t="s">
        <v>50</v>
      </c>
      <c r="AT32" s="3"/>
      <c r="AU32" s="2" t="s">
        <v>153</v>
      </c>
      <c r="AV32" s="3">
        <v>33</v>
      </c>
    </row>
    <row r="33" spans="1:48" ht="30" customHeight="1" x14ac:dyDescent="0.3">
      <c r="A33" s="16" t="s">
        <v>154</v>
      </c>
      <c r="B33" s="16" t="s">
        <v>155</v>
      </c>
      <c r="C33" s="16" t="s">
        <v>156</v>
      </c>
      <c r="D33" s="14">
        <v>1</v>
      </c>
      <c r="E33" s="15"/>
      <c r="F33" s="15"/>
      <c r="G33" s="15"/>
      <c r="H33" s="15"/>
      <c r="I33" s="15"/>
      <c r="J33" s="15"/>
      <c r="K33" s="15"/>
      <c r="L33" s="15"/>
      <c r="M33" s="16"/>
      <c r="N33" s="2" t="s">
        <v>157</v>
      </c>
      <c r="O33" s="2" t="s">
        <v>50</v>
      </c>
      <c r="P33" s="2" t="s">
        <v>50</v>
      </c>
      <c r="Q33" s="2" t="s">
        <v>55</v>
      </c>
      <c r="R33" s="2" t="s">
        <v>60</v>
      </c>
      <c r="S33" s="2" t="s">
        <v>61</v>
      </c>
      <c r="T33" s="2" t="s">
        <v>61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50</v>
      </c>
      <c r="AS33" s="2" t="s">
        <v>50</v>
      </c>
      <c r="AT33" s="3"/>
      <c r="AU33" s="2" t="s">
        <v>158</v>
      </c>
      <c r="AV33" s="3">
        <v>41</v>
      </c>
    </row>
    <row r="34" spans="1:48" ht="30" customHeight="1" x14ac:dyDescent="0.3">
      <c r="A34" s="16" t="s">
        <v>159</v>
      </c>
      <c r="B34" s="16" t="s">
        <v>160</v>
      </c>
      <c r="C34" s="16" t="s">
        <v>156</v>
      </c>
      <c r="D34" s="14">
        <v>1</v>
      </c>
      <c r="E34" s="15"/>
      <c r="F34" s="15"/>
      <c r="G34" s="15"/>
      <c r="H34" s="15"/>
      <c r="I34" s="15"/>
      <c r="J34" s="15"/>
      <c r="K34" s="15"/>
      <c r="L34" s="15"/>
      <c r="M34" s="16"/>
      <c r="N34" s="2" t="s">
        <v>161</v>
      </c>
      <c r="O34" s="2" t="s">
        <v>50</v>
      </c>
      <c r="P34" s="2" t="s">
        <v>50</v>
      </c>
      <c r="Q34" s="2" t="s">
        <v>55</v>
      </c>
      <c r="R34" s="2" t="s">
        <v>60</v>
      </c>
      <c r="S34" s="2" t="s">
        <v>61</v>
      </c>
      <c r="T34" s="2" t="s">
        <v>61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50</v>
      </c>
      <c r="AS34" s="2" t="s">
        <v>50</v>
      </c>
      <c r="AT34" s="3"/>
      <c r="AU34" s="2" t="s">
        <v>162</v>
      </c>
      <c r="AV34" s="3">
        <v>42</v>
      </c>
    </row>
    <row r="35" spans="1:48" ht="30" customHeight="1" x14ac:dyDescent="0.3">
      <c r="A35" s="16" t="s">
        <v>163</v>
      </c>
      <c r="B35" s="16" t="s">
        <v>50</v>
      </c>
      <c r="C35" s="16" t="s">
        <v>164</v>
      </c>
      <c r="D35" s="14">
        <v>1</v>
      </c>
      <c r="E35" s="15"/>
      <c r="F35" s="15"/>
      <c r="G35" s="15"/>
      <c r="H35" s="15"/>
      <c r="I35" s="15"/>
      <c r="J35" s="15"/>
      <c r="K35" s="15"/>
      <c r="L35" s="15"/>
      <c r="M35" s="16"/>
      <c r="N35" s="2" t="s">
        <v>165</v>
      </c>
      <c r="O35" s="2" t="s">
        <v>50</v>
      </c>
      <c r="P35" s="2" t="s">
        <v>50</v>
      </c>
      <c r="Q35" s="2" t="s">
        <v>55</v>
      </c>
      <c r="R35" s="2" t="s">
        <v>60</v>
      </c>
      <c r="S35" s="2" t="s">
        <v>61</v>
      </c>
      <c r="T35" s="2" t="s">
        <v>61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50</v>
      </c>
      <c r="AS35" s="2" t="s">
        <v>50</v>
      </c>
      <c r="AT35" s="3"/>
      <c r="AU35" s="2" t="s">
        <v>166</v>
      </c>
      <c r="AV35" s="3">
        <v>38</v>
      </c>
    </row>
    <row r="36" spans="1:48" ht="30" customHeight="1" x14ac:dyDescent="0.3">
      <c r="A36" s="16" t="s">
        <v>167</v>
      </c>
      <c r="B36" s="16" t="s">
        <v>50</v>
      </c>
      <c r="C36" s="16" t="s">
        <v>164</v>
      </c>
      <c r="D36" s="14">
        <v>1</v>
      </c>
      <c r="E36" s="15"/>
      <c r="F36" s="15"/>
      <c r="G36" s="15"/>
      <c r="H36" s="15"/>
      <c r="I36" s="15"/>
      <c r="J36" s="15"/>
      <c r="K36" s="15"/>
      <c r="L36" s="15"/>
      <c r="M36" s="16"/>
      <c r="N36" s="2" t="s">
        <v>168</v>
      </c>
      <c r="O36" s="2" t="s">
        <v>50</v>
      </c>
      <c r="P36" s="2" t="s">
        <v>50</v>
      </c>
      <c r="Q36" s="2" t="s">
        <v>55</v>
      </c>
      <c r="R36" s="2" t="s">
        <v>60</v>
      </c>
      <c r="S36" s="2" t="s">
        <v>61</v>
      </c>
      <c r="T36" s="2" t="s">
        <v>61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50</v>
      </c>
      <c r="AS36" s="2" t="s">
        <v>50</v>
      </c>
      <c r="AT36" s="3"/>
      <c r="AU36" s="2" t="s">
        <v>169</v>
      </c>
      <c r="AV36" s="3">
        <v>327</v>
      </c>
    </row>
    <row r="37" spans="1:48" ht="30" customHeight="1" x14ac:dyDescent="0.3">
      <c r="A37" s="16" t="s">
        <v>170</v>
      </c>
      <c r="B37" s="16" t="s">
        <v>50</v>
      </c>
      <c r="C37" s="16" t="s">
        <v>164</v>
      </c>
      <c r="D37" s="14">
        <v>1</v>
      </c>
      <c r="E37" s="15"/>
      <c r="F37" s="15"/>
      <c r="G37" s="15"/>
      <c r="H37" s="15"/>
      <c r="I37" s="15"/>
      <c r="J37" s="15"/>
      <c r="K37" s="15"/>
      <c r="L37" s="15"/>
      <c r="M37" s="16"/>
      <c r="N37" s="2" t="s">
        <v>171</v>
      </c>
      <c r="O37" s="2" t="s">
        <v>50</v>
      </c>
      <c r="P37" s="2" t="s">
        <v>50</v>
      </c>
      <c r="Q37" s="2" t="s">
        <v>55</v>
      </c>
      <c r="R37" s="2" t="s">
        <v>60</v>
      </c>
      <c r="S37" s="2" t="s">
        <v>61</v>
      </c>
      <c r="T37" s="2" t="s">
        <v>61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50</v>
      </c>
      <c r="AS37" s="2" t="s">
        <v>50</v>
      </c>
      <c r="AT37" s="3"/>
      <c r="AU37" s="2" t="s">
        <v>172</v>
      </c>
      <c r="AV37" s="3">
        <v>328</v>
      </c>
    </row>
    <row r="38" spans="1:48" ht="30" customHeight="1" x14ac:dyDescent="0.3">
      <c r="A38" s="16" t="s">
        <v>173</v>
      </c>
      <c r="B38" s="16" t="s">
        <v>50</v>
      </c>
      <c r="C38" s="16" t="s">
        <v>164</v>
      </c>
      <c r="D38" s="14">
        <v>1</v>
      </c>
      <c r="E38" s="15"/>
      <c r="F38" s="15"/>
      <c r="G38" s="15"/>
      <c r="H38" s="15"/>
      <c r="I38" s="15"/>
      <c r="J38" s="15"/>
      <c r="K38" s="15"/>
      <c r="L38" s="15"/>
      <c r="M38" s="16"/>
      <c r="N38" s="2" t="s">
        <v>174</v>
      </c>
      <c r="O38" s="2" t="s">
        <v>50</v>
      </c>
      <c r="P38" s="2" t="s">
        <v>50</v>
      </c>
      <c r="Q38" s="2" t="s">
        <v>55</v>
      </c>
      <c r="R38" s="2" t="s">
        <v>60</v>
      </c>
      <c r="S38" s="2" t="s">
        <v>61</v>
      </c>
      <c r="T38" s="2" t="s">
        <v>61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50</v>
      </c>
      <c r="AS38" s="2" t="s">
        <v>50</v>
      </c>
      <c r="AT38" s="3"/>
      <c r="AU38" s="2" t="s">
        <v>175</v>
      </c>
      <c r="AV38" s="3">
        <v>329</v>
      </c>
    </row>
    <row r="39" spans="1:48" ht="30" customHeight="1" x14ac:dyDescent="0.3">
      <c r="A39" s="16" t="s">
        <v>176</v>
      </c>
      <c r="B39" s="16" t="s">
        <v>50</v>
      </c>
      <c r="C39" s="16" t="s">
        <v>164</v>
      </c>
      <c r="D39" s="14">
        <v>1</v>
      </c>
      <c r="E39" s="15"/>
      <c r="F39" s="15"/>
      <c r="G39" s="15"/>
      <c r="H39" s="15"/>
      <c r="I39" s="15"/>
      <c r="J39" s="15"/>
      <c r="K39" s="15"/>
      <c r="L39" s="15"/>
      <c r="M39" s="16"/>
      <c r="N39" s="2" t="s">
        <v>177</v>
      </c>
      <c r="O39" s="2" t="s">
        <v>50</v>
      </c>
      <c r="P39" s="2" t="s">
        <v>50</v>
      </c>
      <c r="Q39" s="2" t="s">
        <v>55</v>
      </c>
      <c r="R39" s="2" t="s">
        <v>60</v>
      </c>
      <c r="S39" s="2" t="s">
        <v>61</v>
      </c>
      <c r="T39" s="2" t="s">
        <v>61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50</v>
      </c>
      <c r="AS39" s="2" t="s">
        <v>50</v>
      </c>
      <c r="AT39" s="3"/>
      <c r="AU39" s="2" t="s">
        <v>178</v>
      </c>
      <c r="AV39" s="3">
        <v>330</v>
      </c>
    </row>
    <row r="40" spans="1:48" ht="30" customHeight="1" x14ac:dyDescent="0.3">
      <c r="A40" s="16" t="s">
        <v>179</v>
      </c>
      <c r="B40" s="16" t="s">
        <v>50</v>
      </c>
      <c r="C40" s="16" t="s">
        <v>164</v>
      </c>
      <c r="D40" s="14">
        <v>1</v>
      </c>
      <c r="E40" s="15"/>
      <c r="F40" s="15"/>
      <c r="G40" s="15"/>
      <c r="H40" s="15"/>
      <c r="I40" s="15"/>
      <c r="J40" s="15"/>
      <c r="K40" s="15"/>
      <c r="L40" s="15"/>
      <c r="M40" s="16"/>
      <c r="N40" s="2" t="s">
        <v>180</v>
      </c>
      <c r="O40" s="2" t="s">
        <v>50</v>
      </c>
      <c r="P40" s="2" t="s">
        <v>50</v>
      </c>
      <c r="Q40" s="2" t="s">
        <v>55</v>
      </c>
      <c r="R40" s="2" t="s">
        <v>60</v>
      </c>
      <c r="S40" s="2" t="s">
        <v>61</v>
      </c>
      <c r="T40" s="2" t="s">
        <v>61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50</v>
      </c>
      <c r="AS40" s="2" t="s">
        <v>50</v>
      </c>
      <c r="AT40" s="3"/>
      <c r="AU40" s="2" t="s">
        <v>181</v>
      </c>
      <c r="AV40" s="3">
        <v>331</v>
      </c>
    </row>
    <row r="41" spans="1:48" ht="30" customHeight="1" x14ac:dyDescent="0.3">
      <c r="A41" s="16" t="s">
        <v>182</v>
      </c>
      <c r="B41" s="16" t="s">
        <v>50</v>
      </c>
      <c r="C41" s="16" t="s">
        <v>164</v>
      </c>
      <c r="D41" s="14">
        <v>1</v>
      </c>
      <c r="E41" s="15"/>
      <c r="F41" s="15"/>
      <c r="G41" s="15"/>
      <c r="H41" s="15"/>
      <c r="I41" s="15"/>
      <c r="J41" s="15"/>
      <c r="K41" s="15"/>
      <c r="L41" s="15"/>
      <c r="M41" s="16"/>
      <c r="N41" s="2" t="s">
        <v>183</v>
      </c>
      <c r="O41" s="2" t="s">
        <v>50</v>
      </c>
      <c r="P41" s="2" t="s">
        <v>50</v>
      </c>
      <c r="Q41" s="2" t="s">
        <v>55</v>
      </c>
      <c r="R41" s="2" t="s">
        <v>60</v>
      </c>
      <c r="S41" s="2" t="s">
        <v>61</v>
      </c>
      <c r="T41" s="2" t="s">
        <v>61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 t="s">
        <v>50</v>
      </c>
      <c r="AS41" s="2" t="s">
        <v>50</v>
      </c>
      <c r="AT41" s="3"/>
      <c r="AU41" s="2" t="s">
        <v>184</v>
      </c>
      <c r="AV41" s="3">
        <v>332</v>
      </c>
    </row>
    <row r="42" spans="1:48" ht="30" customHeight="1" x14ac:dyDescent="0.3">
      <c r="A42" s="16" t="s">
        <v>185</v>
      </c>
      <c r="B42" s="16" t="s">
        <v>50</v>
      </c>
      <c r="C42" s="16" t="s">
        <v>164</v>
      </c>
      <c r="D42" s="14">
        <v>3</v>
      </c>
      <c r="E42" s="15"/>
      <c r="F42" s="15"/>
      <c r="G42" s="15"/>
      <c r="H42" s="15"/>
      <c r="I42" s="15"/>
      <c r="J42" s="15"/>
      <c r="K42" s="15"/>
      <c r="L42" s="15"/>
      <c r="M42" s="16"/>
      <c r="N42" s="2" t="s">
        <v>186</v>
      </c>
      <c r="O42" s="2" t="s">
        <v>50</v>
      </c>
      <c r="P42" s="2" t="s">
        <v>50</v>
      </c>
      <c r="Q42" s="2" t="s">
        <v>55</v>
      </c>
      <c r="R42" s="2" t="s">
        <v>60</v>
      </c>
      <c r="S42" s="2" t="s">
        <v>61</v>
      </c>
      <c r="T42" s="2" t="s">
        <v>61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2" t="s">
        <v>50</v>
      </c>
      <c r="AS42" s="2" t="s">
        <v>50</v>
      </c>
      <c r="AT42" s="3"/>
      <c r="AU42" s="2" t="s">
        <v>187</v>
      </c>
      <c r="AV42" s="3">
        <v>333</v>
      </c>
    </row>
    <row r="43" spans="1:48" ht="30" customHeight="1" x14ac:dyDescent="0.3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1" t="s">
        <v>55</v>
      </c>
    </row>
    <row r="44" spans="1:48" ht="30" customHeight="1" x14ac:dyDescent="0.3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1" t="s">
        <v>55</v>
      </c>
    </row>
    <row r="45" spans="1:48" ht="30" customHeight="1" x14ac:dyDescent="0.3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55</v>
      </c>
    </row>
    <row r="46" spans="1:48" ht="30" customHeight="1" x14ac:dyDescent="0.3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55</v>
      </c>
    </row>
    <row r="47" spans="1:48" ht="30" customHeight="1" x14ac:dyDescent="0.3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1" t="s">
        <v>55</v>
      </c>
    </row>
    <row r="48" spans="1:48" ht="30" customHeight="1" x14ac:dyDescent="0.3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1" t="s">
        <v>55</v>
      </c>
    </row>
    <row r="49" spans="1:48" ht="30" customHeight="1" x14ac:dyDescent="0.3">
      <c r="A49" s="14"/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4"/>
      <c r="Q49" s="1" t="s">
        <v>55</v>
      </c>
    </row>
    <row r="50" spans="1:48" ht="30" customHeight="1" x14ac:dyDescent="0.3">
      <c r="A50" s="14"/>
      <c r="B50" s="14"/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Q50" s="1" t="s">
        <v>55</v>
      </c>
    </row>
    <row r="51" spans="1:48" ht="30" customHeight="1" x14ac:dyDescent="0.3">
      <c r="A51" s="14"/>
      <c r="B51" s="14"/>
      <c r="C51" s="14"/>
      <c r="D51" s="14"/>
      <c r="E51" s="15"/>
      <c r="F51" s="15"/>
      <c r="G51" s="15"/>
      <c r="H51" s="15"/>
      <c r="I51" s="15"/>
      <c r="J51" s="15"/>
      <c r="K51" s="15"/>
      <c r="L51" s="15"/>
      <c r="M51" s="14"/>
      <c r="Q51" s="1" t="s">
        <v>55</v>
      </c>
    </row>
    <row r="52" spans="1:48" ht="30" customHeight="1" x14ac:dyDescent="0.3">
      <c r="A52" s="14"/>
      <c r="B52" s="14"/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4"/>
      <c r="Q52" s="1" t="s">
        <v>55</v>
      </c>
    </row>
    <row r="53" spans="1:48" ht="30" customHeight="1" x14ac:dyDescent="0.3">
      <c r="A53" s="14"/>
      <c r="B53" s="14"/>
      <c r="C53" s="14"/>
      <c r="D53" s="14"/>
      <c r="E53" s="15"/>
      <c r="F53" s="15"/>
      <c r="G53" s="15"/>
      <c r="H53" s="15"/>
      <c r="I53" s="15"/>
      <c r="J53" s="15"/>
      <c r="K53" s="15"/>
      <c r="L53" s="15"/>
      <c r="M53" s="14"/>
      <c r="Q53" s="1" t="s">
        <v>55</v>
      </c>
    </row>
    <row r="54" spans="1:48" ht="30" customHeight="1" x14ac:dyDescent="0.3">
      <c r="A54" s="14"/>
      <c r="B54" s="14"/>
      <c r="C54" s="14"/>
      <c r="D54" s="14"/>
      <c r="E54" s="15"/>
      <c r="F54" s="15"/>
      <c r="G54" s="15"/>
      <c r="H54" s="15"/>
      <c r="I54" s="15"/>
      <c r="J54" s="15"/>
      <c r="K54" s="15"/>
      <c r="L54" s="15"/>
      <c r="M54" s="14"/>
      <c r="Q54" s="1" t="s">
        <v>55</v>
      </c>
    </row>
    <row r="55" spans="1:48" ht="30" customHeight="1" x14ac:dyDescent="0.3">
      <c r="A55" s="16" t="s">
        <v>188</v>
      </c>
      <c r="B55" s="14"/>
      <c r="C55" s="14"/>
      <c r="D55" s="14"/>
      <c r="E55" s="15"/>
      <c r="F55" s="15">
        <f>SUMIF(Q5:Q54,"010101",F5:F54)</f>
        <v>0</v>
      </c>
      <c r="G55" s="15"/>
      <c r="H55" s="15">
        <f>SUMIF(Q5:Q54,"010101",H5:H54)</f>
        <v>0</v>
      </c>
      <c r="I55" s="15"/>
      <c r="J55" s="15">
        <f>SUMIF(Q5:Q54,"010101",J5:J54)</f>
        <v>0</v>
      </c>
      <c r="K55" s="15"/>
      <c r="L55" s="15">
        <f>SUMIF(Q5:Q54,"010101",L5:L54)</f>
        <v>0</v>
      </c>
      <c r="M55" s="14"/>
      <c r="N55" t="s">
        <v>189</v>
      </c>
    </row>
    <row r="56" spans="1:48" ht="30" customHeight="1" x14ac:dyDescent="0.3">
      <c r="A56" s="16" t="s">
        <v>190</v>
      </c>
      <c r="B56" s="16" t="s">
        <v>50</v>
      </c>
      <c r="C56" s="14"/>
      <c r="D56" s="14"/>
      <c r="E56" s="15"/>
      <c r="F56" s="15"/>
      <c r="G56" s="15"/>
      <c r="H56" s="15"/>
      <c r="I56" s="15"/>
      <c r="J56" s="15"/>
      <c r="K56" s="15"/>
      <c r="L56" s="15"/>
      <c r="M56" s="14"/>
      <c r="N56" s="3"/>
      <c r="O56" s="3"/>
      <c r="P56" s="3"/>
      <c r="Q56" s="2" t="s">
        <v>191</v>
      </c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</row>
    <row r="57" spans="1:48" ht="30" customHeight="1" x14ac:dyDescent="0.3">
      <c r="A57" s="16" t="s">
        <v>192</v>
      </c>
      <c r="B57" s="16" t="s">
        <v>193</v>
      </c>
      <c r="C57" s="16" t="s">
        <v>58</v>
      </c>
      <c r="D57" s="14">
        <v>2626</v>
      </c>
      <c r="E57" s="15"/>
      <c r="F57" s="15"/>
      <c r="G57" s="15"/>
      <c r="H57" s="15"/>
      <c r="I57" s="15"/>
      <c r="J57" s="15"/>
      <c r="K57" s="15"/>
      <c r="L57" s="15"/>
      <c r="M57" s="16"/>
      <c r="N57" s="2" t="s">
        <v>194</v>
      </c>
      <c r="O57" s="2" t="s">
        <v>50</v>
      </c>
      <c r="P57" s="2" t="s">
        <v>50</v>
      </c>
      <c r="Q57" s="2" t="s">
        <v>191</v>
      </c>
      <c r="R57" s="2" t="s">
        <v>60</v>
      </c>
      <c r="S57" s="2" t="s">
        <v>61</v>
      </c>
      <c r="T57" s="2" t="s">
        <v>61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50</v>
      </c>
      <c r="AS57" s="2" t="s">
        <v>50</v>
      </c>
      <c r="AT57" s="3"/>
      <c r="AU57" s="2" t="s">
        <v>195</v>
      </c>
      <c r="AV57" s="3">
        <v>43</v>
      </c>
    </row>
    <row r="58" spans="1:48" ht="30" customHeight="1" x14ac:dyDescent="0.3">
      <c r="A58" s="16" t="s">
        <v>192</v>
      </c>
      <c r="B58" s="16" t="s">
        <v>196</v>
      </c>
      <c r="C58" s="16" t="s">
        <v>58</v>
      </c>
      <c r="D58" s="14">
        <v>329</v>
      </c>
      <c r="E58" s="15"/>
      <c r="F58" s="15"/>
      <c r="G58" s="15"/>
      <c r="H58" s="15"/>
      <c r="I58" s="15"/>
      <c r="J58" s="15"/>
      <c r="K58" s="15"/>
      <c r="L58" s="15"/>
      <c r="M58" s="16"/>
      <c r="N58" s="2" t="s">
        <v>197</v>
      </c>
      <c r="O58" s="2" t="s">
        <v>50</v>
      </c>
      <c r="P58" s="2" t="s">
        <v>50</v>
      </c>
      <c r="Q58" s="2" t="s">
        <v>191</v>
      </c>
      <c r="R58" s="2" t="s">
        <v>60</v>
      </c>
      <c r="S58" s="2" t="s">
        <v>61</v>
      </c>
      <c r="T58" s="2" t="s">
        <v>61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50</v>
      </c>
      <c r="AS58" s="2" t="s">
        <v>50</v>
      </c>
      <c r="AT58" s="3"/>
      <c r="AU58" s="2" t="s">
        <v>198</v>
      </c>
      <c r="AV58" s="3">
        <v>44</v>
      </c>
    </row>
    <row r="59" spans="1:48" ht="30" customHeight="1" x14ac:dyDescent="0.3">
      <c r="A59" s="16" t="s">
        <v>192</v>
      </c>
      <c r="B59" s="16" t="s">
        <v>199</v>
      </c>
      <c r="C59" s="16" t="s">
        <v>58</v>
      </c>
      <c r="D59" s="14">
        <v>118</v>
      </c>
      <c r="E59" s="15"/>
      <c r="F59" s="15"/>
      <c r="G59" s="15"/>
      <c r="H59" s="15"/>
      <c r="I59" s="15"/>
      <c r="J59" s="15"/>
      <c r="K59" s="15"/>
      <c r="L59" s="15"/>
      <c r="M59" s="16"/>
      <c r="N59" s="2" t="s">
        <v>200</v>
      </c>
      <c r="O59" s="2" t="s">
        <v>50</v>
      </c>
      <c r="P59" s="2" t="s">
        <v>50</v>
      </c>
      <c r="Q59" s="2" t="s">
        <v>191</v>
      </c>
      <c r="R59" s="2" t="s">
        <v>60</v>
      </c>
      <c r="S59" s="2" t="s">
        <v>61</v>
      </c>
      <c r="T59" s="2" t="s">
        <v>61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50</v>
      </c>
      <c r="AS59" s="2" t="s">
        <v>50</v>
      </c>
      <c r="AT59" s="3"/>
      <c r="AU59" s="2" t="s">
        <v>201</v>
      </c>
      <c r="AV59" s="3">
        <v>45</v>
      </c>
    </row>
    <row r="60" spans="1:48" ht="30" customHeight="1" x14ac:dyDescent="0.3">
      <c r="A60" s="16" t="s">
        <v>202</v>
      </c>
      <c r="B60" s="16" t="s">
        <v>203</v>
      </c>
      <c r="C60" s="16" t="s">
        <v>58</v>
      </c>
      <c r="D60" s="14">
        <v>4445</v>
      </c>
      <c r="E60" s="15"/>
      <c r="F60" s="15"/>
      <c r="G60" s="15"/>
      <c r="H60" s="15"/>
      <c r="I60" s="15"/>
      <c r="J60" s="15"/>
      <c r="K60" s="15"/>
      <c r="L60" s="15"/>
      <c r="M60" s="16"/>
      <c r="N60" s="2" t="s">
        <v>204</v>
      </c>
      <c r="O60" s="2" t="s">
        <v>50</v>
      </c>
      <c r="P60" s="2" t="s">
        <v>50</v>
      </c>
      <c r="Q60" s="2" t="s">
        <v>191</v>
      </c>
      <c r="R60" s="2" t="s">
        <v>60</v>
      </c>
      <c r="S60" s="2" t="s">
        <v>61</v>
      </c>
      <c r="T60" s="2" t="s">
        <v>61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50</v>
      </c>
      <c r="AS60" s="2" t="s">
        <v>50</v>
      </c>
      <c r="AT60" s="3"/>
      <c r="AU60" s="2" t="s">
        <v>205</v>
      </c>
      <c r="AV60" s="3">
        <v>46</v>
      </c>
    </row>
    <row r="61" spans="1:48" ht="30" customHeight="1" x14ac:dyDescent="0.3">
      <c r="A61" s="16" t="s">
        <v>206</v>
      </c>
      <c r="B61" s="16" t="s">
        <v>207</v>
      </c>
      <c r="C61" s="16" t="s">
        <v>109</v>
      </c>
      <c r="D61" s="14">
        <v>1826</v>
      </c>
      <c r="E61" s="15"/>
      <c r="F61" s="15"/>
      <c r="G61" s="15"/>
      <c r="H61" s="15"/>
      <c r="I61" s="15"/>
      <c r="J61" s="15"/>
      <c r="K61" s="15"/>
      <c r="L61" s="15"/>
      <c r="M61" s="16"/>
      <c r="N61" s="2" t="s">
        <v>208</v>
      </c>
      <c r="O61" s="2" t="s">
        <v>50</v>
      </c>
      <c r="P61" s="2" t="s">
        <v>50</v>
      </c>
      <c r="Q61" s="2" t="s">
        <v>191</v>
      </c>
      <c r="R61" s="2" t="s">
        <v>61</v>
      </c>
      <c r="S61" s="2" t="s">
        <v>61</v>
      </c>
      <c r="T61" s="2" t="s">
        <v>60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50</v>
      </c>
      <c r="AS61" s="2" t="s">
        <v>50</v>
      </c>
      <c r="AT61" s="3"/>
      <c r="AU61" s="2" t="s">
        <v>209</v>
      </c>
      <c r="AV61" s="3">
        <v>47</v>
      </c>
    </row>
    <row r="62" spans="1:48" ht="30" customHeight="1" x14ac:dyDescent="0.3">
      <c r="A62" s="16" t="s">
        <v>202</v>
      </c>
      <c r="B62" s="16" t="s">
        <v>210</v>
      </c>
      <c r="C62" s="16" t="s">
        <v>58</v>
      </c>
      <c r="D62" s="14">
        <v>45</v>
      </c>
      <c r="E62" s="15"/>
      <c r="F62" s="15"/>
      <c r="G62" s="15"/>
      <c r="H62" s="15"/>
      <c r="I62" s="15"/>
      <c r="J62" s="15"/>
      <c r="K62" s="15"/>
      <c r="L62" s="15"/>
      <c r="M62" s="16"/>
      <c r="N62" s="2" t="s">
        <v>211</v>
      </c>
      <c r="O62" s="2" t="s">
        <v>50</v>
      </c>
      <c r="P62" s="2" t="s">
        <v>50</v>
      </c>
      <c r="Q62" s="2" t="s">
        <v>191</v>
      </c>
      <c r="R62" s="2" t="s">
        <v>60</v>
      </c>
      <c r="S62" s="2" t="s">
        <v>61</v>
      </c>
      <c r="T62" s="2" t="s">
        <v>61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50</v>
      </c>
      <c r="AS62" s="2" t="s">
        <v>50</v>
      </c>
      <c r="AT62" s="3"/>
      <c r="AU62" s="2" t="s">
        <v>212</v>
      </c>
      <c r="AV62" s="3">
        <v>48</v>
      </c>
    </row>
    <row r="63" spans="1:48" ht="30" customHeight="1" x14ac:dyDescent="0.3">
      <c r="A63" s="16" t="s">
        <v>206</v>
      </c>
      <c r="B63" s="16" t="s">
        <v>213</v>
      </c>
      <c r="C63" s="16" t="s">
        <v>109</v>
      </c>
      <c r="D63" s="14">
        <v>12</v>
      </c>
      <c r="E63" s="15"/>
      <c r="F63" s="15"/>
      <c r="G63" s="15"/>
      <c r="H63" s="15"/>
      <c r="I63" s="15"/>
      <c r="J63" s="15"/>
      <c r="K63" s="15"/>
      <c r="L63" s="15"/>
      <c r="M63" s="16"/>
      <c r="N63" s="2" t="s">
        <v>214</v>
      </c>
      <c r="O63" s="2" t="s">
        <v>50</v>
      </c>
      <c r="P63" s="2" t="s">
        <v>50</v>
      </c>
      <c r="Q63" s="2" t="s">
        <v>191</v>
      </c>
      <c r="R63" s="2" t="s">
        <v>61</v>
      </c>
      <c r="S63" s="2" t="s">
        <v>61</v>
      </c>
      <c r="T63" s="2" t="s">
        <v>60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50</v>
      </c>
      <c r="AS63" s="2" t="s">
        <v>50</v>
      </c>
      <c r="AT63" s="3"/>
      <c r="AU63" s="2" t="s">
        <v>215</v>
      </c>
      <c r="AV63" s="3">
        <v>49</v>
      </c>
    </row>
    <row r="64" spans="1:48" ht="30" customHeight="1" x14ac:dyDescent="0.3">
      <c r="A64" s="16" t="s">
        <v>216</v>
      </c>
      <c r="B64" s="16" t="s">
        <v>217</v>
      </c>
      <c r="C64" s="16" t="s">
        <v>58</v>
      </c>
      <c r="D64" s="14">
        <v>16982</v>
      </c>
      <c r="E64" s="15"/>
      <c r="F64" s="15"/>
      <c r="G64" s="15"/>
      <c r="H64" s="15"/>
      <c r="I64" s="15"/>
      <c r="J64" s="15"/>
      <c r="K64" s="15"/>
      <c r="L64" s="15"/>
      <c r="M64" s="16"/>
      <c r="N64" s="2" t="s">
        <v>218</v>
      </c>
      <c r="O64" s="2" t="s">
        <v>50</v>
      </c>
      <c r="P64" s="2" t="s">
        <v>50</v>
      </c>
      <c r="Q64" s="2" t="s">
        <v>191</v>
      </c>
      <c r="R64" s="2" t="s">
        <v>60</v>
      </c>
      <c r="S64" s="2" t="s">
        <v>61</v>
      </c>
      <c r="T64" s="2" t="s">
        <v>61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50</v>
      </c>
      <c r="AS64" s="2" t="s">
        <v>50</v>
      </c>
      <c r="AT64" s="3"/>
      <c r="AU64" s="2" t="s">
        <v>219</v>
      </c>
      <c r="AV64" s="3">
        <v>50</v>
      </c>
    </row>
    <row r="65" spans="1:48" ht="30" customHeight="1" x14ac:dyDescent="0.3">
      <c r="A65" s="16" t="s">
        <v>94</v>
      </c>
      <c r="B65" s="16" t="s">
        <v>220</v>
      </c>
      <c r="C65" s="16" t="s">
        <v>58</v>
      </c>
      <c r="D65" s="14">
        <v>7578</v>
      </c>
      <c r="E65" s="15"/>
      <c r="F65" s="15"/>
      <c r="G65" s="15"/>
      <c r="H65" s="15"/>
      <c r="I65" s="15"/>
      <c r="J65" s="15"/>
      <c r="K65" s="15"/>
      <c r="L65" s="15"/>
      <c r="M65" s="16"/>
      <c r="N65" s="2" t="s">
        <v>221</v>
      </c>
      <c r="O65" s="2" t="s">
        <v>50</v>
      </c>
      <c r="P65" s="2" t="s">
        <v>50</v>
      </c>
      <c r="Q65" s="2" t="s">
        <v>191</v>
      </c>
      <c r="R65" s="2" t="s">
        <v>60</v>
      </c>
      <c r="S65" s="2" t="s">
        <v>61</v>
      </c>
      <c r="T65" s="2" t="s">
        <v>61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50</v>
      </c>
      <c r="AS65" s="2" t="s">
        <v>50</v>
      </c>
      <c r="AT65" s="3"/>
      <c r="AU65" s="2" t="s">
        <v>222</v>
      </c>
      <c r="AV65" s="3">
        <v>51</v>
      </c>
    </row>
    <row r="66" spans="1:48" ht="30" customHeight="1" x14ac:dyDescent="0.3">
      <c r="A66" s="16" t="s">
        <v>223</v>
      </c>
      <c r="B66" s="16" t="s">
        <v>224</v>
      </c>
      <c r="C66" s="16" t="s">
        <v>109</v>
      </c>
      <c r="D66" s="14">
        <v>61</v>
      </c>
      <c r="E66" s="15"/>
      <c r="F66" s="15"/>
      <c r="G66" s="15"/>
      <c r="H66" s="15"/>
      <c r="I66" s="15"/>
      <c r="J66" s="15"/>
      <c r="K66" s="15"/>
      <c r="L66" s="15"/>
      <c r="M66" s="16"/>
      <c r="N66" s="2" t="s">
        <v>225</v>
      </c>
      <c r="O66" s="2" t="s">
        <v>50</v>
      </c>
      <c r="P66" s="2" t="s">
        <v>50</v>
      </c>
      <c r="Q66" s="2" t="s">
        <v>191</v>
      </c>
      <c r="R66" s="2" t="s">
        <v>60</v>
      </c>
      <c r="S66" s="2" t="s">
        <v>61</v>
      </c>
      <c r="T66" s="2" t="s">
        <v>61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2" t="s">
        <v>50</v>
      </c>
      <c r="AS66" s="2" t="s">
        <v>50</v>
      </c>
      <c r="AT66" s="3"/>
      <c r="AU66" s="2" t="s">
        <v>226</v>
      </c>
      <c r="AV66" s="3">
        <v>52</v>
      </c>
    </row>
    <row r="67" spans="1:48" ht="30" customHeight="1" x14ac:dyDescent="0.3">
      <c r="A67" s="16" t="s">
        <v>223</v>
      </c>
      <c r="B67" s="16" t="s">
        <v>227</v>
      </c>
      <c r="C67" s="16" t="s">
        <v>109</v>
      </c>
      <c r="D67" s="14">
        <v>10</v>
      </c>
      <c r="E67" s="15"/>
      <c r="F67" s="15"/>
      <c r="G67" s="15"/>
      <c r="H67" s="15"/>
      <c r="I67" s="15"/>
      <c r="J67" s="15"/>
      <c r="K67" s="15"/>
      <c r="L67" s="15"/>
      <c r="M67" s="16"/>
      <c r="N67" s="2" t="s">
        <v>228</v>
      </c>
      <c r="O67" s="2" t="s">
        <v>50</v>
      </c>
      <c r="P67" s="2" t="s">
        <v>50</v>
      </c>
      <c r="Q67" s="2" t="s">
        <v>191</v>
      </c>
      <c r="R67" s="2" t="s">
        <v>60</v>
      </c>
      <c r="S67" s="2" t="s">
        <v>61</v>
      </c>
      <c r="T67" s="2" t="s">
        <v>61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2" t="s">
        <v>50</v>
      </c>
      <c r="AS67" s="2" t="s">
        <v>50</v>
      </c>
      <c r="AT67" s="3"/>
      <c r="AU67" s="2" t="s">
        <v>229</v>
      </c>
      <c r="AV67" s="3">
        <v>53</v>
      </c>
    </row>
    <row r="68" spans="1:48" ht="30" customHeight="1" x14ac:dyDescent="0.3">
      <c r="A68" s="16" t="s">
        <v>230</v>
      </c>
      <c r="B68" s="16" t="s">
        <v>231</v>
      </c>
      <c r="C68" s="16" t="s">
        <v>109</v>
      </c>
      <c r="D68" s="14">
        <v>692</v>
      </c>
      <c r="E68" s="15"/>
      <c r="F68" s="15"/>
      <c r="G68" s="15"/>
      <c r="H68" s="15"/>
      <c r="I68" s="15"/>
      <c r="J68" s="15"/>
      <c r="K68" s="15"/>
      <c r="L68" s="15"/>
      <c r="M68" s="16"/>
      <c r="N68" s="2" t="s">
        <v>232</v>
      </c>
      <c r="O68" s="2" t="s">
        <v>50</v>
      </c>
      <c r="P68" s="2" t="s">
        <v>50</v>
      </c>
      <c r="Q68" s="2" t="s">
        <v>191</v>
      </c>
      <c r="R68" s="2" t="s">
        <v>60</v>
      </c>
      <c r="S68" s="2" t="s">
        <v>61</v>
      </c>
      <c r="T68" s="2" t="s">
        <v>61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2" t="s">
        <v>50</v>
      </c>
      <c r="AS68" s="2" t="s">
        <v>50</v>
      </c>
      <c r="AT68" s="3"/>
      <c r="AU68" s="2" t="s">
        <v>233</v>
      </c>
      <c r="AV68" s="3">
        <v>54</v>
      </c>
    </row>
    <row r="69" spans="1:48" ht="30" customHeight="1" x14ac:dyDescent="0.3">
      <c r="A69" s="16" t="s">
        <v>230</v>
      </c>
      <c r="B69" s="16" t="s">
        <v>234</v>
      </c>
      <c r="C69" s="16" t="s">
        <v>109</v>
      </c>
      <c r="D69" s="14">
        <v>151</v>
      </c>
      <c r="E69" s="15"/>
      <c r="F69" s="15"/>
      <c r="G69" s="15"/>
      <c r="H69" s="15"/>
      <c r="I69" s="15"/>
      <c r="J69" s="15"/>
      <c r="K69" s="15"/>
      <c r="L69" s="15"/>
      <c r="M69" s="16"/>
      <c r="N69" s="2" t="s">
        <v>235</v>
      </c>
      <c r="O69" s="2" t="s">
        <v>50</v>
      </c>
      <c r="P69" s="2" t="s">
        <v>50</v>
      </c>
      <c r="Q69" s="2" t="s">
        <v>191</v>
      </c>
      <c r="R69" s="2" t="s">
        <v>60</v>
      </c>
      <c r="S69" s="2" t="s">
        <v>61</v>
      </c>
      <c r="T69" s="2" t="s">
        <v>61</v>
      </c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2" t="s">
        <v>50</v>
      </c>
      <c r="AS69" s="2" t="s">
        <v>50</v>
      </c>
      <c r="AT69" s="3"/>
      <c r="AU69" s="2" t="s">
        <v>236</v>
      </c>
      <c r="AV69" s="3">
        <v>55</v>
      </c>
    </row>
    <row r="70" spans="1:48" ht="30" customHeight="1" x14ac:dyDescent="0.3">
      <c r="A70" s="16" t="s">
        <v>237</v>
      </c>
      <c r="B70" s="16" t="s">
        <v>238</v>
      </c>
      <c r="C70" s="16" t="s">
        <v>109</v>
      </c>
      <c r="D70" s="14">
        <v>692</v>
      </c>
      <c r="E70" s="15"/>
      <c r="F70" s="15"/>
      <c r="G70" s="15"/>
      <c r="H70" s="15"/>
      <c r="I70" s="15"/>
      <c r="J70" s="15"/>
      <c r="K70" s="15"/>
      <c r="L70" s="15"/>
      <c r="M70" s="16"/>
      <c r="N70" s="2" t="s">
        <v>239</v>
      </c>
      <c r="O70" s="2" t="s">
        <v>50</v>
      </c>
      <c r="P70" s="2" t="s">
        <v>50</v>
      </c>
      <c r="Q70" s="2" t="s">
        <v>191</v>
      </c>
      <c r="R70" s="2" t="s">
        <v>61</v>
      </c>
      <c r="S70" s="2" t="s">
        <v>61</v>
      </c>
      <c r="T70" s="2" t="s">
        <v>60</v>
      </c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2" t="s">
        <v>50</v>
      </c>
      <c r="AS70" s="2" t="s">
        <v>50</v>
      </c>
      <c r="AT70" s="3"/>
      <c r="AU70" s="2" t="s">
        <v>240</v>
      </c>
      <c r="AV70" s="3">
        <v>56</v>
      </c>
    </row>
    <row r="71" spans="1:48" ht="30" customHeight="1" x14ac:dyDescent="0.3">
      <c r="A71" s="16" t="s">
        <v>237</v>
      </c>
      <c r="B71" s="16" t="s">
        <v>241</v>
      </c>
      <c r="C71" s="16" t="s">
        <v>109</v>
      </c>
      <c r="D71" s="14">
        <v>151</v>
      </c>
      <c r="E71" s="15"/>
      <c r="F71" s="15"/>
      <c r="G71" s="15"/>
      <c r="H71" s="15"/>
      <c r="I71" s="15"/>
      <c r="J71" s="15"/>
      <c r="K71" s="15"/>
      <c r="L71" s="15"/>
      <c r="M71" s="16"/>
      <c r="N71" s="2" t="s">
        <v>242</v>
      </c>
      <c r="O71" s="2" t="s">
        <v>50</v>
      </c>
      <c r="P71" s="2" t="s">
        <v>50</v>
      </c>
      <c r="Q71" s="2" t="s">
        <v>191</v>
      </c>
      <c r="R71" s="2" t="s">
        <v>61</v>
      </c>
      <c r="S71" s="2" t="s">
        <v>61</v>
      </c>
      <c r="T71" s="2" t="s">
        <v>60</v>
      </c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2" t="s">
        <v>50</v>
      </c>
      <c r="AS71" s="2" t="s">
        <v>50</v>
      </c>
      <c r="AT71" s="3"/>
      <c r="AU71" s="2" t="s">
        <v>243</v>
      </c>
      <c r="AV71" s="3">
        <v>57</v>
      </c>
    </row>
    <row r="72" spans="1:48" ht="30" customHeight="1" x14ac:dyDescent="0.3">
      <c r="A72" s="16" t="s">
        <v>244</v>
      </c>
      <c r="B72" s="16" t="s">
        <v>245</v>
      </c>
      <c r="C72" s="16" t="s">
        <v>109</v>
      </c>
      <c r="D72" s="14">
        <v>8</v>
      </c>
      <c r="E72" s="15"/>
      <c r="F72" s="15"/>
      <c r="G72" s="15"/>
      <c r="H72" s="15"/>
      <c r="I72" s="15"/>
      <c r="J72" s="15"/>
      <c r="K72" s="15"/>
      <c r="L72" s="15"/>
      <c r="M72" s="16"/>
      <c r="N72" s="2" t="s">
        <v>246</v>
      </c>
      <c r="O72" s="2" t="s">
        <v>50</v>
      </c>
      <c r="P72" s="2" t="s">
        <v>50</v>
      </c>
      <c r="Q72" s="2" t="s">
        <v>191</v>
      </c>
      <c r="R72" s="2" t="s">
        <v>60</v>
      </c>
      <c r="S72" s="2" t="s">
        <v>61</v>
      </c>
      <c r="T72" s="2" t="s">
        <v>61</v>
      </c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2" t="s">
        <v>50</v>
      </c>
      <c r="AS72" s="2" t="s">
        <v>50</v>
      </c>
      <c r="AT72" s="3"/>
      <c r="AU72" s="2" t="s">
        <v>247</v>
      </c>
      <c r="AV72" s="3">
        <v>58</v>
      </c>
    </row>
    <row r="73" spans="1:48" ht="30" customHeight="1" x14ac:dyDescent="0.3">
      <c r="A73" s="16" t="s">
        <v>244</v>
      </c>
      <c r="B73" s="16" t="s">
        <v>248</v>
      </c>
      <c r="C73" s="16" t="s">
        <v>109</v>
      </c>
      <c r="D73" s="14">
        <v>17</v>
      </c>
      <c r="E73" s="15"/>
      <c r="F73" s="15"/>
      <c r="G73" s="15"/>
      <c r="H73" s="15"/>
      <c r="I73" s="15"/>
      <c r="J73" s="15"/>
      <c r="K73" s="15"/>
      <c r="L73" s="15"/>
      <c r="M73" s="16"/>
      <c r="N73" s="2" t="s">
        <v>249</v>
      </c>
      <c r="O73" s="2" t="s">
        <v>50</v>
      </c>
      <c r="P73" s="2" t="s">
        <v>50</v>
      </c>
      <c r="Q73" s="2" t="s">
        <v>191</v>
      </c>
      <c r="R73" s="2" t="s">
        <v>60</v>
      </c>
      <c r="S73" s="2" t="s">
        <v>61</v>
      </c>
      <c r="T73" s="2" t="s">
        <v>61</v>
      </c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2" t="s">
        <v>50</v>
      </c>
      <c r="AS73" s="2" t="s">
        <v>50</v>
      </c>
      <c r="AT73" s="3"/>
      <c r="AU73" s="2" t="s">
        <v>250</v>
      </c>
      <c r="AV73" s="3">
        <v>59</v>
      </c>
    </row>
    <row r="74" spans="1:48" ht="30" customHeight="1" x14ac:dyDescent="0.3">
      <c r="A74" s="16" t="s">
        <v>244</v>
      </c>
      <c r="B74" s="16" t="s">
        <v>251</v>
      </c>
      <c r="C74" s="16" t="s">
        <v>109</v>
      </c>
      <c r="D74" s="14">
        <v>36</v>
      </c>
      <c r="E74" s="15"/>
      <c r="F74" s="15"/>
      <c r="G74" s="15"/>
      <c r="H74" s="15"/>
      <c r="I74" s="15"/>
      <c r="J74" s="15"/>
      <c r="K74" s="15"/>
      <c r="L74" s="15"/>
      <c r="M74" s="16"/>
      <c r="N74" s="2" t="s">
        <v>252</v>
      </c>
      <c r="O74" s="2" t="s">
        <v>50</v>
      </c>
      <c r="P74" s="2" t="s">
        <v>50</v>
      </c>
      <c r="Q74" s="2" t="s">
        <v>191</v>
      </c>
      <c r="R74" s="2" t="s">
        <v>60</v>
      </c>
      <c r="S74" s="2" t="s">
        <v>61</v>
      </c>
      <c r="T74" s="2" t="s">
        <v>61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 t="s">
        <v>50</v>
      </c>
      <c r="AS74" s="2" t="s">
        <v>50</v>
      </c>
      <c r="AT74" s="3"/>
      <c r="AU74" s="2" t="s">
        <v>253</v>
      </c>
      <c r="AV74" s="3">
        <v>60</v>
      </c>
    </row>
    <row r="75" spans="1:48" ht="30" customHeight="1" x14ac:dyDescent="0.3">
      <c r="A75" s="16" t="s">
        <v>244</v>
      </c>
      <c r="B75" s="16" t="s">
        <v>254</v>
      </c>
      <c r="C75" s="16" t="s">
        <v>109</v>
      </c>
      <c r="D75" s="14">
        <v>9</v>
      </c>
      <c r="E75" s="15"/>
      <c r="F75" s="15"/>
      <c r="G75" s="15"/>
      <c r="H75" s="15"/>
      <c r="I75" s="15"/>
      <c r="J75" s="15"/>
      <c r="K75" s="15"/>
      <c r="L75" s="15"/>
      <c r="M75" s="16"/>
      <c r="N75" s="2" t="s">
        <v>255</v>
      </c>
      <c r="O75" s="2" t="s">
        <v>50</v>
      </c>
      <c r="P75" s="2" t="s">
        <v>50</v>
      </c>
      <c r="Q75" s="2" t="s">
        <v>191</v>
      </c>
      <c r="R75" s="2" t="s">
        <v>60</v>
      </c>
      <c r="S75" s="2" t="s">
        <v>61</v>
      </c>
      <c r="T75" s="2" t="s">
        <v>61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 t="s">
        <v>50</v>
      </c>
      <c r="AS75" s="2" t="s">
        <v>50</v>
      </c>
      <c r="AT75" s="3"/>
      <c r="AU75" s="2" t="s">
        <v>256</v>
      </c>
      <c r="AV75" s="3">
        <v>61</v>
      </c>
    </row>
    <row r="76" spans="1:48" ht="30" customHeight="1" x14ac:dyDescent="0.3">
      <c r="A76" s="16" t="s">
        <v>257</v>
      </c>
      <c r="B76" s="16" t="s">
        <v>258</v>
      </c>
      <c r="C76" s="16" t="s">
        <v>156</v>
      </c>
      <c r="D76" s="14">
        <v>275</v>
      </c>
      <c r="E76" s="15"/>
      <c r="F76" s="15"/>
      <c r="G76" s="15"/>
      <c r="H76" s="15"/>
      <c r="I76" s="15"/>
      <c r="J76" s="15"/>
      <c r="K76" s="15"/>
      <c r="L76" s="15"/>
      <c r="M76" s="16"/>
      <c r="N76" s="2" t="s">
        <v>259</v>
      </c>
      <c r="O76" s="2" t="s">
        <v>50</v>
      </c>
      <c r="P76" s="2" t="s">
        <v>50</v>
      </c>
      <c r="Q76" s="2" t="s">
        <v>191</v>
      </c>
      <c r="R76" s="2" t="s">
        <v>60</v>
      </c>
      <c r="S76" s="2" t="s">
        <v>61</v>
      </c>
      <c r="T76" s="2" t="s">
        <v>61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2" t="s">
        <v>50</v>
      </c>
      <c r="AS76" s="2" t="s">
        <v>50</v>
      </c>
      <c r="AT76" s="3"/>
      <c r="AU76" s="2" t="s">
        <v>260</v>
      </c>
      <c r="AV76" s="3">
        <v>62</v>
      </c>
    </row>
    <row r="77" spans="1:48" ht="30" customHeight="1" x14ac:dyDescent="0.3">
      <c r="A77" s="16" t="s">
        <v>261</v>
      </c>
      <c r="B77" s="16" t="s">
        <v>262</v>
      </c>
      <c r="C77" s="16" t="s">
        <v>156</v>
      </c>
      <c r="D77" s="14">
        <v>301</v>
      </c>
      <c r="E77" s="15"/>
      <c r="F77" s="15"/>
      <c r="G77" s="15"/>
      <c r="H77" s="15"/>
      <c r="I77" s="15"/>
      <c r="J77" s="15"/>
      <c r="K77" s="15"/>
      <c r="L77" s="15"/>
      <c r="M77" s="16"/>
      <c r="N77" s="2" t="s">
        <v>263</v>
      </c>
      <c r="O77" s="2" t="s">
        <v>50</v>
      </c>
      <c r="P77" s="2" t="s">
        <v>50</v>
      </c>
      <c r="Q77" s="2" t="s">
        <v>191</v>
      </c>
      <c r="R77" s="2" t="s">
        <v>60</v>
      </c>
      <c r="S77" s="2" t="s">
        <v>61</v>
      </c>
      <c r="T77" s="2" t="s">
        <v>61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50</v>
      </c>
      <c r="AS77" s="2" t="s">
        <v>50</v>
      </c>
      <c r="AT77" s="3"/>
      <c r="AU77" s="2" t="s">
        <v>264</v>
      </c>
      <c r="AV77" s="3">
        <v>63</v>
      </c>
    </row>
    <row r="78" spans="1:48" ht="30" customHeight="1" x14ac:dyDescent="0.3">
      <c r="A78" s="16" t="s">
        <v>265</v>
      </c>
      <c r="B78" s="16" t="s">
        <v>266</v>
      </c>
      <c r="C78" s="16" t="s">
        <v>156</v>
      </c>
      <c r="D78" s="14">
        <v>222</v>
      </c>
      <c r="E78" s="15"/>
      <c r="F78" s="15"/>
      <c r="G78" s="15"/>
      <c r="H78" s="15"/>
      <c r="I78" s="15"/>
      <c r="J78" s="15"/>
      <c r="K78" s="15"/>
      <c r="L78" s="15"/>
      <c r="M78" s="16"/>
      <c r="N78" s="2" t="s">
        <v>267</v>
      </c>
      <c r="O78" s="2" t="s">
        <v>50</v>
      </c>
      <c r="P78" s="2" t="s">
        <v>50</v>
      </c>
      <c r="Q78" s="2" t="s">
        <v>191</v>
      </c>
      <c r="R78" s="2" t="s">
        <v>60</v>
      </c>
      <c r="S78" s="2" t="s">
        <v>61</v>
      </c>
      <c r="T78" s="2" t="s">
        <v>61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50</v>
      </c>
      <c r="AS78" s="2" t="s">
        <v>50</v>
      </c>
      <c r="AT78" s="3"/>
      <c r="AU78" s="2" t="s">
        <v>268</v>
      </c>
      <c r="AV78" s="3">
        <v>64</v>
      </c>
    </row>
    <row r="79" spans="1:48" ht="30" customHeight="1" x14ac:dyDescent="0.3">
      <c r="A79" s="16" t="s">
        <v>269</v>
      </c>
      <c r="B79" s="16" t="s">
        <v>270</v>
      </c>
      <c r="C79" s="16" t="s">
        <v>156</v>
      </c>
      <c r="D79" s="14">
        <v>50</v>
      </c>
      <c r="E79" s="15"/>
      <c r="F79" s="15"/>
      <c r="G79" s="15"/>
      <c r="H79" s="15"/>
      <c r="I79" s="15"/>
      <c r="J79" s="15"/>
      <c r="K79" s="15"/>
      <c r="L79" s="15"/>
      <c r="M79" s="16"/>
      <c r="N79" s="2" t="s">
        <v>271</v>
      </c>
      <c r="O79" s="2" t="s">
        <v>50</v>
      </c>
      <c r="P79" s="2" t="s">
        <v>50</v>
      </c>
      <c r="Q79" s="2" t="s">
        <v>191</v>
      </c>
      <c r="R79" s="2" t="s">
        <v>60</v>
      </c>
      <c r="S79" s="2" t="s">
        <v>61</v>
      </c>
      <c r="T79" s="2" t="s">
        <v>61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50</v>
      </c>
      <c r="AS79" s="2" t="s">
        <v>50</v>
      </c>
      <c r="AT79" s="3"/>
      <c r="AU79" s="2" t="s">
        <v>272</v>
      </c>
      <c r="AV79" s="3">
        <v>65</v>
      </c>
    </row>
    <row r="80" spans="1:48" ht="30" customHeight="1" x14ac:dyDescent="0.3">
      <c r="A80" s="16" t="s">
        <v>273</v>
      </c>
      <c r="B80" s="16" t="s">
        <v>274</v>
      </c>
      <c r="C80" s="16" t="s">
        <v>156</v>
      </c>
      <c r="D80" s="14">
        <v>109</v>
      </c>
      <c r="E80" s="15"/>
      <c r="F80" s="15"/>
      <c r="G80" s="15"/>
      <c r="H80" s="15"/>
      <c r="I80" s="15"/>
      <c r="J80" s="15"/>
      <c r="K80" s="15"/>
      <c r="L80" s="15"/>
      <c r="M80" s="16"/>
      <c r="N80" s="2" t="s">
        <v>275</v>
      </c>
      <c r="O80" s="2" t="s">
        <v>50</v>
      </c>
      <c r="P80" s="2" t="s">
        <v>50</v>
      </c>
      <c r="Q80" s="2" t="s">
        <v>191</v>
      </c>
      <c r="R80" s="2" t="s">
        <v>60</v>
      </c>
      <c r="S80" s="2" t="s">
        <v>61</v>
      </c>
      <c r="T80" s="2" t="s">
        <v>61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50</v>
      </c>
      <c r="AS80" s="2" t="s">
        <v>50</v>
      </c>
      <c r="AT80" s="3"/>
      <c r="AU80" s="2" t="s">
        <v>276</v>
      </c>
      <c r="AV80" s="3">
        <v>66</v>
      </c>
    </row>
    <row r="81" spans="1:48" ht="30" customHeight="1" x14ac:dyDescent="0.3">
      <c r="A81" s="16" t="s">
        <v>277</v>
      </c>
      <c r="B81" s="16" t="s">
        <v>258</v>
      </c>
      <c r="C81" s="16" t="s">
        <v>156</v>
      </c>
      <c r="D81" s="14">
        <v>18</v>
      </c>
      <c r="E81" s="15"/>
      <c r="F81" s="15"/>
      <c r="G81" s="15"/>
      <c r="H81" s="15"/>
      <c r="I81" s="15"/>
      <c r="J81" s="15"/>
      <c r="K81" s="15"/>
      <c r="L81" s="15"/>
      <c r="M81" s="16"/>
      <c r="N81" s="2" t="s">
        <v>278</v>
      </c>
      <c r="O81" s="2" t="s">
        <v>50</v>
      </c>
      <c r="P81" s="2" t="s">
        <v>50</v>
      </c>
      <c r="Q81" s="2" t="s">
        <v>191</v>
      </c>
      <c r="R81" s="2" t="s">
        <v>60</v>
      </c>
      <c r="S81" s="2" t="s">
        <v>61</v>
      </c>
      <c r="T81" s="2" t="s">
        <v>61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50</v>
      </c>
      <c r="AS81" s="2" t="s">
        <v>50</v>
      </c>
      <c r="AT81" s="3"/>
      <c r="AU81" s="2" t="s">
        <v>279</v>
      </c>
      <c r="AV81" s="3">
        <v>67</v>
      </c>
    </row>
    <row r="82" spans="1:48" ht="30" customHeight="1" x14ac:dyDescent="0.3">
      <c r="A82" s="16" t="s">
        <v>280</v>
      </c>
      <c r="B82" s="16" t="s">
        <v>258</v>
      </c>
      <c r="C82" s="16" t="s">
        <v>156</v>
      </c>
      <c r="D82" s="14">
        <v>12</v>
      </c>
      <c r="E82" s="15"/>
      <c r="F82" s="15"/>
      <c r="G82" s="15"/>
      <c r="H82" s="15"/>
      <c r="I82" s="15"/>
      <c r="J82" s="15"/>
      <c r="K82" s="15"/>
      <c r="L82" s="15"/>
      <c r="M82" s="16"/>
      <c r="N82" s="2" t="s">
        <v>281</v>
      </c>
      <c r="O82" s="2" t="s">
        <v>50</v>
      </c>
      <c r="P82" s="2" t="s">
        <v>50</v>
      </c>
      <c r="Q82" s="2" t="s">
        <v>191</v>
      </c>
      <c r="R82" s="2" t="s">
        <v>60</v>
      </c>
      <c r="S82" s="2" t="s">
        <v>61</v>
      </c>
      <c r="T82" s="2" t="s">
        <v>61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50</v>
      </c>
      <c r="AS82" s="2" t="s">
        <v>50</v>
      </c>
      <c r="AT82" s="3"/>
      <c r="AU82" s="2" t="s">
        <v>282</v>
      </c>
      <c r="AV82" s="3">
        <v>68</v>
      </c>
    </row>
    <row r="83" spans="1:48" ht="30" customHeight="1" x14ac:dyDescent="0.3">
      <c r="A83" s="16" t="s">
        <v>283</v>
      </c>
      <c r="B83" s="16" t="s">
        <v>258</v>
      </c>
      <c r="C83" s="16" t="s">
        <v>156</v>
      </c>
      <c r="D83" s="14">
        <v>1</v>
      </c>
      <c r="E83" s="15"/>
      <c r="F83" s="15"/>
      <c r="G83" s="15"/>
      <c r="H83" s="15"/>
      <c r="I83" s="15"/>
      <c r="J83" s="15"/>
      <c r="K83" s="15"/>
      <c r="L83" s="15"/>
      <c r="M83" s="16"/>
      <c r="N83" s="2" t="s">
        <v>284</v>
      </c>
      <c r="O83" s="2" t="s">
        <v>50</v>
      </c>
      <c r="P83" s="2" t="s">
        <v>50</v>
      </c>
      <c r="Q83" s="2" t="s">
        <v>191</v>
      </c>
      <c r="R83" s="2" t="s">
        <v>60</v>
      </c>
      <c r="S83" s="2" t="s">
        <v>61</v>
      </c>
      <c r="T83" s="2" t="s">
        <v>61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50</v>
      </c>
      <c r="AS83" s="2" t="s">
        <v>50</v>
      </c>
      <c r="AT83" s="3"/>
      <c r="AU83" s="2" t="s">
        <v>285</v>
      </c>
      <c r="AV83" s="3">
        <v>334</v>
      </c>
    </row>
    <row r="84" spans="1:48" ht="30" customHeight="1" x14ac:dyDescent="0.3">
      <c r="A84" s="16" t="s">
        <v>132</v>
      </c>
      <c r="B84" s="16" t="s">
        <v>286</v>
      </c>
      <c r="C84" s="16" t="s">
        <v>134</v>
      </c>
      <c r="D84" s="14">
        <v>1324</v>
      </c>
      <c r="E84" s="15"/>
      <c r="F84" s="15"/>
      <c r="G84" s="15"/>
      <c r="H84" s="15"/>
      <c r="I84" s="15"/>
      <c r="J84" s="15"/>
      <c r="K84" s="15"/>
      <c r="L84" s="15"/>
      <c r="M84" s="16"/>
      <c r="N84" s="2" t="s">
        <v>287</v>
      </c>
      <c r="O84" s="2" t="s">
        <v>50</v>
      </c>
      <c r="P84" s="2" t="s">
        <v>50</v>
      </c>
      <c r="Q84" s="2" t="s">
        <v>191</v>
      </c>
      <c r="R84" s="2" t="s">
        <v>60</v>
      </c>
      <c r="S84" s="2" t="s">
        <v>61</v>
      </c>
      <c r="T84" s="2" t="s">
        <v>61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50</v>
      </c>
      <c r="AS84" s="2" t="s">
        <v>50</v>
      </c>
      <c r="AT84" s="3"/>
      <c r="AU84" s="2" t="s">
        <v>288</v>
      </c>
      <c r="AV84" s="3">
        <v>70</v>
      </c>
    </row>
    <row r="85" spans="1:48" ht="30" customHeight="1" x14ac:dyDescent="0.3">
      <c r="A85" s="16" t="s">
        <v>132</v>
      </c>
      <c r="B85" s="16" t="s">
        <v>289</v>
      </c>
      <c r="C85" s="16" t="s">
        <v>134</v>
      </c>
      <c r="D85" s="14">
        <v>171</v>
      </c>
      <c r="E85" s="15"/>
      <c r="F85" s="15"/>
      <c r="G85" s="15"/>
      <c r="H85" s="15"/>
      <c r="I85" s="15"/>
      <c r="J85" s="15"/>
      <c r="K85" s="15"/>
      <c r="L85" s="15"/>
      <c r="M85" s="16"/>
      <c r="N85" s="2" t="s">
        <v>290</v>
      </c>
      <c r="O85" s="2" t="s">
        <v>50</v>
      </c>
      <c r="P85" s="2" t="s">
        <v>50</v>
      </c>
      <c r="Q85" s="2" t="s">
        <v>191</v>
      </c>
      <c r="R85" s="2" t="s">
        <v>60</v>
      </c>
      <c r="S85" s="2" t="s">
        <v>61</v>
      </c>
      <c r="T85" s="2" t="s">
        <v>61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50</v>
      </c>
      <c r="AS85" s="2" t="s">
        <v>50</v>
      </c>
      <c r="AT85" s="3"/>
      <c r="AU85" s="2" t="s">
        <v>291</v>
      </c>
      <c r="AV85" s="3">
        <v>71</v>
      </c>
    </row>
    <row r="86" spans="1:48" ht="30" customHeight="1" x14ac:dyDescent="0.3">
      <c r="A86" s="16" t="s">
        <v>132</v>
      </c>
      <c r="B86" s="16" t="s">
        <v>133</v>
      </c>
      <c r="C86" s="16" t="s">
        <v>134</v>
      </c>
      <c r="D86" s="14">
        <v>61</v>
      </c>
      <c r="E86" s="15"/>
      <c r="F86" s="15"/>
      <c r="G86" s="15"/>
      <c r="H86" s="15"/>
      <c r="I86" s="15"/>
      <c r="J86" s="15"/>
      <c r="K86" s="15"/>
      <c r="L86" s="15"/>
      <c r="M86" s="16"/>
      <c r="N86" s="2" t="s">
        <v>135</v>
      </c>
      <c r="O86" s="2" t="s">
        <v>50</v>
      </c>
      <c r="P86" s="2" t="s">
        <v>50</v>
      </c>
      <c r="Q86" s="2" t="s">
        <v>191</v>
      </c>
      <c r="R86" s="2" t="s">
        <v>60</v>
      </c>
      <c r="S86" s="2" t="s">
        <v>61</v>
      </c>
      <c r="T86" s="2" t="s">
        <v>61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50</v>
      </c>
      <c r="AS86" s="2" t="s">
        <v>50</v>
      </c>
      <c r="AT86" s="3"/>
      <c r="AU86" s="2" t="s">
        <v>292</v>
      </c>
      <c r="AV86" s="3">
        <v>72</v>
      </c>
    </row>
    <row r="87" spans="1:48" ht="30" customHeight="1" x14ac:dyDescent="0.3">
      <c r="A87" s="16" t="s">
        <v>293</v>
      </c>
      <c r="B87" s="16" t="s">
        <v>294</v>
      </c>
      <c r="C87" s="16" t="s">
        <v>134</v>
      </c>
      <c r="D87" s="14">
        <v>45</v>
      </c>
      <c r="E87" s="15"/>
      <c r="F87" s="15"/>
      <c r="G87" s="15"/>
      <c r="H87" s="15"/>
      <c r="I87" s="15"/>
      <c r="J87" s="15"/>
      <c r="K87" s="15"/>
      <c r="L87" s="15"/>
      <c r="M87" s="16"/>
      <c r="N87" s="2" t="s">
        <v>295</v>
      </c>
      <c r="O87" s="2" t="s">
        <v>50</v>
      </c>
      <c r="P87" s="2" t="s">
        <v>50</v>
      </c>
      <c r="Q87" s="2" t="s">
        <v>191</v>
      </c>
      <c r="R87" s="2" t="s">
        <v>60</v>
      </c>
      <c r="S87" s="2" t="s">
        <v>61</v>
      </c>
      <c r="T87" s="2" t="s">
        <v>61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50</v>
      </c>
      <c r="AS87" s="2" t="s">
        <v>50</v>
      </c>
      <c r="AT87" s="3"/>
      <c r="AU87" s="2" t="s">
        <v>296</v>
      </c>
      <c r="AV87" s="3">
        <v>73</v>
      </c>
    </row>
    <row r="88" spans="1:48" ht="30" customHeight="1" x14ac:dyDescent="0.3">
      <c r="A88" s="16" t="s">
        <v>149</v>
      </c>
      <c r="B88" s="16" t="s">
        <v>150</v>
      </c>
      <c r="C88" s="16" t="s">
        <v>151</v>
      </c>
      <c r="D88" s="14">
        <v>280</v>
      </c>
      <c r="E88" s="15"/>
      <c r="F88" s="15"/>
      <c r="G88" s="15"/>
      <c r="H88" s="15"/>
      <c r="I88" s="15"/>
      <c r="J88" s="15"/>
      <c r="K88" s="15"/>
      <c r="L88" s="15"/>
      <c r="M88" s="16"/>
      <c r="N88" s="2" t="s">
        <v>297</v>
      </c>
      <c r="O88" s="2" t="s">
        <v>50</v>
      </c>
      <c r="P88" s="2" t="s">
        <v>50</v>
      </c>
      <c r="Q88" s="2" t="s">
        <v>191</v>
      </c>
      <c r="R88" s="2" t="s">
        <v>60</v>
      </c>
      <c r="S88" s="2" t="s">
        <v>61</v>
      </c>
      <c r="T88" s="2" t="s">
        <v>61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50</v>
      </c>
      <c r="AS88" s="2" t="s">
        <v>50</v>
      </c>
      <c r="AT88" s="3"/>
      <c r="AU88" s="2" t="s">
        <v>298</v>
      </c>
      <c r="AV88" s="3">
        <v>74</v>
      </c>
    </row>
    <row r="89" spans="1:48" ht="30" customHeight="1" x14ac:dyDescent="0.3">
      <c r="A89" s="16" t="s">
        <v>149</v>
      </c>
      <c r="B89" s="16" t="s">
        <v>299</v>
      </c>
      <c r="C89" s="16" t="s">
        <v>151</v>
      </c>
      <c r="D89" s="14">
        <v>76</v>
      </c>
      <c r="E89" s="15"/>
      <c r="F89" s="15"/>
      <c r="G89" s="15"/>
      <c r="H89" s="15"/>
      <c r="I89" s="15"/>
      <c r="J89" s="15"/>
      <c r="K89" s="15"/>
      <c r="L89" s="15"/>
      <c r="M89" s="16"/>
      <c r="N89" s="2" t="s">
        <v>300</v>
      </c>
      <c r="O89" s="2" t="s">
        <v>50</v>
      </c>
      <c r="P89" s="2" t="s">
        <v>50</v>
      </c>
      <c r="Q89" s="2" t="s">
        <v>191</v>
      </c>
      <c r="R89" s="2" t="s">
        <v>60</v>
      </c>
      <c r="S89" s="2" t="s">
        <v>61</v>
      </c>
      <c r="T89" s="2" t="s">
        <v>61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50</v>
      </c>
      <c r="AS89" s="2" t="s">
        <v>50</v>
      </c>
      <c r="AT89" s="3"/>
      <c r="AU89" s="2" t="s">
        <v>301</v>
      </c>
      <c r="AV89" s="3">
        <v>166</v>
      </c>
    </row>
    <row r="90" spans="1:48" ht="30" customHeight="1" x14ac:dyDescent="0.3">
      <c r="A90" s="16" t="s">
        <v>149</v>
      </c>
      <c r="B90" s="16" t="s">
        <v>302</v>
      </c>
      <c r="C90" s="16" t="s">
        <v>151</v>
      </c>
      <c r="D90" s="14">
        <v>2</v>
      </c>
      <c r="E90" s="15"/>
      <c r="F90" s="15"/>
      <c r="G90" s="15"/>
      <c r="H90" s="15"/>
      <c r="I90" s="15"/>
      <c r="J90" s="15"/>
      <c r="K90" s="15"/>
      <c r="L90" s="15"/>
      <c r="M90" s="16"/>
      <c r="N90" s="2" t="s">
        <v>303</v>
      </c>
      <c r="O90" s="2" t="s">
        <v>50</v>
      </c>
      <c r="P90" s="2" t="s">
        <v>50</v>
      </c>
      <c r="Q90" s="2" t="s">
        <v>191</v>
      </c>
      <c r="R90" s="2" t="s">
        <v>60</v>
      </c>
      <c r="S90" s="2" t="s">
        <v>61</v>
      </c>
      <c r="T90" s="2" t="s">
        <v>61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50</v>
      </c>
      <c r="AS90" s="2" t="s">
        <v>50</v>
      </c>
      <c r="AT90" s="3"/>
      <c r="AU90" s="2" t="s">
        <v>304</v>
      </c>
      <c r="AV90" s="3">
        <v>167</v>
      </c>
    </row>
    <row r="91" spans="1:48" ht="30" customHeight="1" x14ac:dyDescent="0.3">
      <c r="A91" s="16" t="s">
        <v>149</v>
      </c>
      <c r="B91" s="16" t="s">
        <v>305</v>
      </c>
      <c r="C91" s="16" t="s">
        <v>151</v>
      </c>
      <c r="D91" s="14">
        <v>537</v>
      </c>
      <c r="E91" s="15"/>
      <c r="F91" s="15"/>
      <c r="G91" s="15"/>
      <c r="H91" s="15"/>
      <c r="I91" s="15"/>
      <c r="J91" s="15"/>
      <c r="K91" s="15"/>
      <c r="L91" s="15"/>
      <c r="M91" s="16"/>
      <c r="N91" s="2" t="s">
        <v>306</v>
      </c>
      <c r="O91" s="2" t="s">
        <v>50</v>
      </c>
      <c r="P91" s="2" t="s">
        <v>50</v>
      </c>
      <c r="Q91" s="2" t="s">
        <v>191</v>
      </c>
      <c r="R91" s="2" t="s">
        <v>60</v>
      </c>
      <c r="S91" s="2" t="s">
        <v>61</v>
      </c>
      <c r="T91" s="2" t="s">
        <v>61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50</v>
      </c>
      <c r="AS91" s="2" t="s">
        <v>50</v>
      </c>
      <c r="AT91" s="3"/>
      <c r="AU91" s="2" t="s">
        <v>307</v>
      </c>
      <c r="AV91" s="3">
        <v>168</v>
      </c>
    </row>
    <row r="92" spans="1:48" ht="30" customHeight="1" x14ac:dyDescent="0.3">
      <c r="A92" s="16" t="s">
        <v>149</v>
      </c>
      <c r="B92" s="16" t="s">
        <v>308</v>
      </c>
      <c r="C92" s="16" t="s">
        <v>151</v>
      </c>
      <c r="D92" s="14">
        <v>25</v>
      </c>
      <c r="E92" s="15"/>
      <c r="F92" s="15"/>
      <c r="G92" s="15"/>
      <c r="H92" s="15"/>
      <c r="I92" s="15"/>
      <c r="J92" s="15"/>
      <c r="K92" s="15"/>
      <c r="L92" s="15"/>
      <c r="M92" s="16"/>
      <c r="N92" s="2" t="s">
        <v>309</v>
      </c>
      <c r="O92" s="2" t="s">
        <v>50</v>
      </c>
      <c r="P92" s="2" t="s">
        <v>50</v>
      </c>
      <c r="Q92" s="2" t="s">
        <v>191</v>
      </c>
      <c r="R92" s="2" t="s">
        <v>60</v>
      </c>
      <c r="S92" s="2" t="s">
        <v>61</v>
      </c>
      <c r="T92" s="2" t="s">
        <v>61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50</v>
      </c>
      <c r="AS92" s="2" t="s">
        <v>50</v>
      </c>
      <c r="AT92" s="3"/>
      <c r="AU92" s="2" t="s">
        <v>310</v>
      </c>
      <c r="AV92" s="3">
        <v>169</v>
      </c>
    </row>
    <row r="93" spans="1:48" ht="30" customHeight="1" x14ac:dyDescent="0.3">
      <c r="A93" s="16" t="s">
        <v>149</v>
      </c>
      <c r="B93" s="16" t="s">
        <v>311</v>
      </c>
      <c r="C93" s="16" t="s">
        <v>151</v>
      </c>
      <c r="D93" s="14">
        <v>30</v>
      </c>
      <c r="E93" s="15"/>
      <c r="F93" s="15"/>
      <c r="G93" s="15"/>
      <c r="H93" s="15"/>
      <c r="I93" s="15"/>
      <c r="J93" s="15"/>
      <c r="K93" s="15"/>
      <c r="L93" s="15"/>
      <c r="M93" s="16"/>
      <c r="N93" s="2" t="s">
        <v>312</v>
      </c>
      <c r="O93" s="2" t="s">
        <v>50</v>
      </c>
      <c r="P93" s="2" t="s">
        <v>50</v>
      </c>
      <c r="Q93" s="2" t="s">
        <v>191</v>
      </c>
      <c r="R93" s="2" t="s">
        <v>60</v>
      </c>
      <c r="S93" s="2" t="s">
        <v>61</v>
      </c>
      <c r="T93" s="2" t="s">
        <v>61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50</v>
      </c>
      <c r="AS93" s="2" t="s">
        <v>50</v>
      </c>
      <c r="AT93" s="3"/>
      <c r="AU93" s="2" t="s">
        <v>313</v>
      </c>
      <c r="AV93" s="3">
        <v>170</v>
      </c>
    </row>
    <row r="94" spans="1:48" ht="30" customHeight="1" x14ac:dyDescent="0.3">
      <c r="A94" s="16" t="s">
        <v>149</v>
      </c>
      <c r="B94" s="16" t="s">
        <v>314</v>
      </c>
      <c r="C94" s="16" t="s">
        <v>151</v>
      </c>
      <c r="D94" s="14">
        <v>1</v>
      </c>
      <c r="E94" s="15"/>
      <c r="F94" s="15"/>
      <c r="G94" s="15"/>
      <c r="H94" s="15"/>
      <c r="I94" s="15"/>
      <c r="J94" s="15"/>
      <c r="K94" s="15"/>
      <c r="L94" s="15"/>
      <c r="M94" s="16"/>
      <c r="N94" s="2" t="s">
        <v>315</v>
      </c>
      <c r="O94" s="2" t="s">
        <v>50</v>
      </c>
      <c r="P94" s="2" t="s">
        <v>50</v>
      </c>
      <c r="Q94" s="2" t="s">
        <v>191</v>
      </c>
      <c r="R94" s="2" t="s">
        <v>60</v>
      </c>
      <c r="S94" s="2" t="s">
        <v>61</v>
      </c>
      <c r="T94" s="2" t="s">
        <v>61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50</v>
      </c>
      <c r="AS94" s="2" t="s">
        <v>50</v>
      </c>
      <c r="AT94" s="3"/>
      <c r="AU94" s="2" t="s">
        <v>316</v>
      </c>
      <c r="AV94" s="3">
        <v>171</v>
      </c>
    </row>
    <row r="95" spans="1:48" ht="30" customHeight="1" x14ac:dyDescent="0.3">
      <c r="A95" s="16" t="s">
        <v>149</v>
      </c>
      <c r="B95" s="16" t="s">
        <v>283</v>
      </c>
      <c r="C95" s="16" t="s">
        <v>151</v>
      </c>
      <c r="D95" s="14">
        <v>5</v>
      </c>
      <c r="E95" s="15"/>
      <c r="F95" s="15"/>
      <c r="G95" s="15"/>
      <c r="H95" s="15"/>
      <c r="I95" s="15"/>
      <c r="J95" s="15"/>
      <c r="K95" s="15"/>
      <c r="L95" s="15"/>
      <c r="M95" s="16"/>
      <c r="N95" s="2" t="s">
        <v>317</v>
      </c>
      <c r="O95" s="2" t="s">
        <v>50</v>
      </c>
      <c r="P95" s="2" t="s">
        <v>50</v>
      </c>
      <c r="Q95" s="2" t="s">
        <v>191</v>
      </c>
      <c r="R95" s="2" t="s">
        <v>60</v>
      </c>
      <c r="S95" s="2" t="s">
        <v>61</v>
      </c>
      <c r="T95" s="2" t="s">
        <v>61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 t="s">
        <v>50</v>
      </c>
      <c r="AS95" s="2" t="s">
        <v>50</v>
      </c>
      <c r="AT95" s="3"/>
      <c r="AU95" s="2" t="s">
        <v>318</v>
      </c>
      <c r="AV95" s="3">
        <v>172</v>
      </c>
    </row>
    <row r="96" spans="1:48" ht="30" customHeight="1" x14ac:dyDescent="0.3">
      <c r="A96" s="16" t="s">
        <v>149</v>
      </c>
      <c r="B96" s="16" t="s">
        <v>319</v>
      </c>
      <c r="C96" s="16" t="s">
        <v>151</v>
      </c>
      <c r="D96" s="14">
        <v>4</v>
      </c>
      <c r="E96" s="15"/>
      <c r="F96" s="15"/>
      <c r="G96" s="15"/>
      <c r="H96" s="15"/>
      <c r="I96" s="15"/>
      <c r="J96" s="15"/>
      <c r="K96" s="15"/>
      <c r="L96" s="15"/>
      <c r="M96" s="16"/>
      <c r="N96" s="2" t="s">
        <v>320</v>
      </c>
      <c r="O96" s="2" t="s">
        <v>50</v>
      </c>
      <c r="P96" s="2" t="s">
        <v>50</v>
      </c>
      <c r="Q96" s="2" t="s">
        <v>191</v>
      </c>
      <c r="R96" s="2" t="s">
        <v>60</v>
      </c>
      <c r="S96" s="2" t="s">
        <v>61</v>
      </c>
      <c r="T96" s="2" t="s">
        <v>61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2" t="s">
        <v>50</v>
      </c>
      <c r="AS96" s="2" t="s">
        <v>50</v>
      </c>
      <c r="AT96" s="3"/>
      <c r="AU96" s="2" t="s">
        <v>321</v>
      </c>
      <c r="AV96" s="3">
        <v>173</v>
      </c>
    </row>
    <row r="97" spans="1:48" ht="30" customHeight="1" x14ac:dyDescent="0.3">
      <c r="A97" s="16" t="s">
        <v>149</v>
      </c>
      <c r="B97" s="16" t="s">
        <v>280</v>
      </c>
      <c r="C97" s="16" t="s">
        <v>151</v>
      </c>
      <c r="D97" s="14">
        <v>58</v>
      </c>
      <c r="E97" s="15"/>
      <c r="F97" s="15"/>
      <c r="G97" s="15"/>
      <c r="H97" s="15"/>
      <c r="I97" s="15"/>
      <c r="J97" s="15"/>
      <c r="K97" s="15"/>
      <c r="L97" s="15"/>
      <c r="M97" s="16"/>
      <c r="N97" s="2" t="s">
        <v>322</v>
      </c>
      <c r="O97" s="2" t="s">
        <v>50</v>
      </c>
      <c r="P97" s="2" t="s">
        <v>50</v>
      </c>
      <c r="Q97" s="2" t="s">
        <v>191</v>
      </c>
      <c r="R97" s="2" t="s">
        <v>60</v>
      </c>
      <c r="S97" s="2" t="s">
        <v>61</v>
      </c>
      <c r="T97" s="2" t="s">
        <v>61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2" t="s">
        <v>50</v>
      </c>
      <c r="AS97" s="2" t="s">
        <v>50</v>
      </c>
      <c r="AT97" s="3"/>
      <c r="AU97" s="2" t="s">
        <v>323</v>
      </c>
      <c r="AV97" s="3">
        <v>174</v>
      </c>
    </row>
    <row r="98" spans="1:48" ht="30" customHeight="1" x14ac:dyDescent="0.3">
      <c r="A98" s="16" t="s">
        <v>149</v>
      </c>
      <c r="B98" s="16" t="s">
        <v>324</v>
      </c>
      <c r="C98" s="16" t="s">
        <v>151</v>
      </c>
      <c r="D98" s="14">
        <v>30</v>
      </c>
      <c r="E98" s="15"/>
      <c r="F98" s="15"/>
      <c r="G98" s="15"/>
      <c r="H98" s="15"/>
      <c r="I98" s="15"/>
      <c r="J98" s="15"/>
      <c r="K98" s="15"/>
      <c r="L98" s="15"/>
      <c r="M98" s="16"/>
      <c r="N98" s="2" t="s">
        <v>325</v>
      </c>
      <c r="O98" s="2" t="s">
        <v>50</v>
      </c>
      <c r="P98" s="2" t="s">
        <v>50</v>
      </c>
      <c r="Q98" s="2" t="s">
        <v>191</v>
      </c>
      <c r="R98" s="2" t="s">
        <v>60</v>
      </c>
      <c r="S98" s="2" t="s">
        <v>61</v>
      </c>
      <c r="T98" s="2" t="s">
        <v>61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 t="s">
        <v>50</v>
      </c>
      <c r="AS98" s="2" t="s">
        <v>50</v>
      </c>
      <c r="AT98" s="3"/>
      <c r="AU98" s="2" t="s">
        <v>326</v>
      </c>
      <c r="AV98" s="3">
        <v>175</v>
      </c>
    </row>
    <row r="99" spans="1:48" ht="30" customHeight="1" x14ac:dyDescent="0.3">
      <c r="A99" s="16" t="s">
        <v>149</v>
      </c>
      <c r="B99" s="16" t="s">
        <v>327</v>
      </c>
      <c r="C99" s="16" t="s">
        <v>151</v>
      </c>
      <c r="D99" s="14">
        <v>50</v>
      </c>
      <c r="E99" s="15"/>
      <c r="F99" s="15"/>
      <c r="G99" s="15"/>
      <c r="H99" s="15"/>
      <c r="I99" s="15"/>
      <c r="J99" s="15"/>
      <c r="K99" s="15"/>
      <c r="L99" s="15"/>
      <c r="M99" s="16"/>
      <c r="N99" s="2" t="s">
        <v>328</v>
      </c>
      <c r="O99" s="2" t="s">
        <v>50</v>
      </c>
      <c r="P99" s="2" t="s">
        <v>50</v>
      </c>
      <c r="Q99" s="2" t="s">
        <v>191</v>
      </c>
      <c r="R99" s="2" t="s">
        <v>60</v>
      </c>
      <c r="S99" s="2" t="s">
        <v>61</v>
      </c>
      <c r="T99" s="2" t="s">
        <v>61</v>
      </c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2" t="s">
        <v>50</v>
      </c>
      <c r="AS99" s="2" t="s">
        <v>50</v>
      </c>
      <c r="AT99" s="3"/>
      <c r="AU99" s="2" t="s">
        <v>329</v>
      </c>
      <c r="AV99" s="3">
        <v>176</v>
      </c>
    </row>
    <row r="100" spans="1:48" ht="30" customHeight="1" x14ac:dyDescent="0.3">
      <c r="A100" s="16" t="s">
        <v>330</v>
      </c>
      <c r="B100" s="16" t="s">
        <v>331</v>
      </c>
      <c r="C100" s="16" t="s">
        <v>109</v>
      </c>
      <c r="D100" s="14">
        <v>151</v>
      </c>
      <c r="E100" s="15"/>
      <c r="F100" s="15"/>
      <c r="G100" s="15"/>
      <c r="H100" s="15"/>
      <c r="I100" s="15"/>
      <c r="J100" s="15"/>
      <c r="K100" s="15"/>
      <c r="L100" s="15"/>
      <c r="M100" s="16"/>
      <c r="N100" s="2" t="s">
        <v>332</v>
      </c>
      <c r="O100" s="2" t="s">
        <v>50</v>
      </c>
      <c r="P100" s="2" t="s">
        <v>50</v>
      </c>
      <c r="Q100" s="2" t="s">
        <v>191</v>
      </c>
      <c r="R100" s="2" t="s">
        <v>60</v>
      </c>
      <c r="S100" s="2" t="s">
        <v>61</v>
      </c>
      <c r="T100" s="2" t="s">
        <v>61</v>
      </c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2" t="s">
        <v>50</v>
      </c>
      <c r="AS100" s="2" t="s">
        <v>50</v>
      </c>
      <c r="AT100" s="3"/>
      <c r="AU100" s="2" t="s">
        <v>333</v>
      </c>
      <c r="AV100" s="3">
        <v>86</v>
      </c>
    </row>
    <row r="101" spans="1:48" ht="30" customHeight="1" x14ac:dyDescent="0.3">
      <c r="A101" s="16" t="s">
        <v>334</v>
      </c>
      <c r="B101" s="16" t="s">
        <v>50</v>
      </c>
      <c r="C101" s="16" t="s">
        <v>109</v>
      </c>
      <c r="D101" s="14">
        <v>89</v>
      </c>
      <c r="E101" s="15"/>
      <c r="F101" s="15"/>
      <c r="G101" s="15"/>
      <c r="H101" s="15"/>
      <c r="I101" s="15"/>
      <c r="J101" s="15"/>
      <c r="K101" s="15"/>
      <c r="L101" s="15"/>
      <c r="M101" s="16"/>
      <c r="N101" s="2" t="s">
        <v>335</v>
      </c>
      <c r="O101" s="2" t="s">
        <v>50</v>
      </c>
      <c r="P101" s="2" t="s">
        <v>50</v>
      </c>
      <c r="Q101" s="2" t="s">
        <v>191</v>
      </c>
      <c r="R101" s="2" t="s">
        <v>60</v>
      </c>
      <c r="S101" s="2" t="s">
        <v>61</v>
      </c>
      <c r="T101" s="2" t="s">
        <v>61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50</v>
      </c>
      <c r="AS101" s="2" t="s">
        <v>50</v>
      </c>
      <c r="AT101" s="3"/>
      <c r="AU101" s="2" t="s">
        <v>336</v>
      </c>
      <c r="AV101" s="3">
        <v>87</v>
      </c>
    </row>
    <row r="102" spans="1:48" ht="30" customHeight="1" x14ac:dyDescent="0.3">
      <c r="A102" s="14"/>
      <c r="B102" s="14"/>
      <c r="C102" s="14"/>
      <c r="D102" s="14"/>
      <c r="E102" s="15"/>
      <c r="F102" s="15"/>
      <c r="G102" s="15"/>
      <c r="H102" s="15"/>
      <c r="I102" s="15"/>
      <c r="J102" s="15"/>
      <c r="K102" s="15"/>
      <c r="L102" s="15"/>
      <c r="M102" s="14"/>
      <c r="Q102" s="1" t="s">
        <v>191</v>
      </c>
    </row>
    <row r="103" spans="1:48" ht="30" customHeight="1" x14ac:dyDescent="0.3">
      <c r="A103" s="14"/>
      <c r="B103" s="14"/>
      <c r="C103" s="14"/>
      <c r="D103" s="14"/>
      <c r="E103" s="15"/>
      <c r="F103" s="15"/>
      <c r="G103" s="15"/>
      <c r="H103" s="15"/>
      <c r="I103" s="15"/>
      <c r="J103" s="15"/>
      <c r="K103" s="15"/>
      <c r="L103" s="15"/>
      <c r="M103" s="14"/>
      <c r="Q103" s="1" t="s">
        <v>191</v>
      </c>
    </row>
    <row r="104" spans="1:48" ht="30" customHeight="1" x14ac:dyDescent="0.3">
      <c r="A104" s="14"/>
      <c r="B104" s="14"/>
      <c r="C104" s="14"/>
      <c r="D104" s="14"/>
      <c r="E104" s="15"/>
      <c r="F104" s="15"/>
      <c r="G104" s="15"/>
      <c r="H104" s="15"/>
      <c r="I104" s="15"/>
      <c r="J104" s="15"/>
      <c r="K104" s="15"/>
      <c r="L104" s="15"/>
      <c r="M104" s="14"/>
      <c r="Q104" s="1" t="s">
        <v>191</v>
      </c>
    </row>
    <row r="105" spans="1:48" ht="30" customHeight="1" x14ac:dyDescent="0.3">
      <c r="A105" s="14"/>
      <c r="B105" s="14"/>
      <c r="C105" s="14"/>
      <c r="D105" s="14"/>
      <c r="E105" s="15"/>
      <c r="F105" s="15"/>
      <c r="G105" s="15"/>
      <c r="H105" s="15"/>
      <c r="I105" s="15"/>
      <c r="J105" s="15"/>
      <c r="K105" s="15"/>
      <c r="L105" s="15"/>
      <c r="M105" s="14"/>
      <c r="Q105" s="1" t="s">
        <v>191</v>
      </c>
    </row>
    <row r="106" spans="1:48" ht="30" customHeight="1" x14ac:dyDescent="0.3">
      <c r="A106" s="14"/>
      <c r="B106" s="14"/>
      <c r="C106" s="14"/>
      <c r="D106" s="14"/>
      <c r="E106" s="15"/>
      <c r="F106" s="15"/>
      <c r="G106" s="15"/>
      <c r="H106" s="15"/>
      <c r="I106" s="15"/>
      <c r="J106" s="15"/>
      <c r="K106" s="15"/>
      <c r="L106" s="15"/>
      <c r="M106" s="14"/>
      <c r="Q106" s="1" t="s">
        <v>191</v>
      </c>
    </row>
    <row r="107" spans="1:48" ht="30" customHeight="1" x14ac:dyDescent="0.3">
      <c r="A107" s="16" t="s">
        <v>188</v>
      </c>
      <c r="B107" s="14"/>
      <c r="C107" s="14"/>
      <c r="D107" s="14"/>
      <c r="E107" s="15"/>
      <c r="F107" s="15">
        <f>SUMIF(Q57:Q106,"010102",F57:F106)</f>
        <v>0</v>
      </c>
      <c r="G107" s="15"/>
      <c r="H107" s="15">
        <f>SUMIF(Q57:Q106,"010102",H57:H106)</f>
        <v>0</v>
      </c>
      <c r="I107" s="15"/>
      <c r="J107" s="15">
        <f>SUMIF(Q57:Q106,"010102",J57:J106)</f>
        <v>0</v>
      </c>
      <c r="K107" s="15"/>
      <c r="L107" s="15">
        <f>SUMIF(Q57:Q106,"010102",L57:L106)</f>
        <v>0</v>
      </c>
      <c r="M107" s="14"/>
      <c r="N107" t="s">
        <v>189</v>
      </c>
    </row>
    <row r="108" spans="1:48" ht="30" customHeight="1" x14ac:dyDescent="0.3">
      <c r="A108" s="16" t="s">
        <v>337</v>
      </c>
      <c r="B108" s="16" t="s">
        <v>50</v>
      </c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14"/>
      <c r="N108" s="3"/>
      <c r="O108" s="3"/>
      <c r="P108" s="3"/>
      <c r="Q108" s="2" t="s">
        <v>338</v>
      </c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</row>
    <row r="109" spans="1:48" ht="30" customHeight="1" x14ac:dyDescent="0.3">
      <c r="A109" s="16" t="s">
        <v>192</v>
      </c>
      <c r="B109" s="16" t="s">
        <v>193</v>
      </c>
      <c r="C109" s="16" t="s">
        <v>58</v>
      </c>
      <c r="D109" s="14">
        <v>3490</v>
      </c>
      <c r="E109" s="15"/>
      <c r="F109" s="15"/>
      <c r="G109" s="15"/>
      <c r="H109" s="15"/>
      <c r="I109" s="15"/>
      <c r="J109" s="15"/>
      <c r="K109" s="15"/>
      <c r="L109" s="15"/>
      <c r="M109" s="16"/>
      <c r="N109" s="2" t="s">
        <v>194</v>
      </c>
      <c r="O109" s="2" t="s">
        <v>50</v>
      </c>
      <c r="P109" s="2" t="s">
        <v>50</v>
      </c>
      <c r="Q109" s="2" t="s">
        <v>338</v>
      </c>
      <c r="R109" s="2" t="s">
        <v>60</v>
      </c>
      <c r="S109" s="2" t="s">
        <v>61</v>
      </c>
      <c r="T109" s="2" t="s">
        <v>61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50</v>
      </c>
      <c r="AS109" s="2" t="s">
        <v>50</v>
      </c>
      <c r="AT109" s="3"/>
      <c r="AU109" s="2" t="s">
        <v>339</v>
      </c>
      <c r="AV109" s="3">
        <v>88</v>
      </c>
    </row>
    <row r="110" spans="1:48" ht="30" customHeight="1" x14ac:dyDescent="0.3">
      <c r="A110" s="16" t="s">
        <v>192</v>
      </c>
      <c r="B110" s="16" t="s">
        <v>199</v>
      </c>
      <c r="C110" s="16" t="s">
        <v>58</v>
      </c>
      <c r="D110" s="14">
        <v>68</v>
      </c>
      <c r="E110" s="15"/>
      <c r="F110" s="15"/>
      <c r="G110" s="15"/>
      <c r="H110" s="15"/>
      <c r="I110" s="15"/>
      <c r="J110" s="15"/>
      <c r="K110" s="15"/>
      <c r="L110" s="15"/>
      <c r="M110" s="16"/>
      <c r="N110" s="2" t="s">
        <v>200</v>
      </c>
      <c r="O110" s="2" t="s">
        <v>50</v>
      </c>
      <c r="P110" s="2" t="s">
        <v>50</v>
      </c>
      <c r="Q110" s="2" t="s">
        <v>338</v>
      </c>
      <c r="R110" s="2" t="s">
        <v>60</v>
      </c>
      <c r="S110" s="2" t="s">
        <v>61</v>
      </c>
      <c r="T110" s="2" t="s">
        <v>61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50</v>
      </c>
      <c r="AS110" s="2" t="s">
        <v>50</v>
      </c>
      <c r="AT110" s="3"/>
      <c r="AU110" s="2" t="s">
        <v>340</v>
      </c>
      <c r="AV110" s="3">
        <v>89</v>
      </c>
    </row>
    <row r="111" spans="1:48" ht="30" customHeight="1" x14ac:dyDescent="0.3">
      <c r="A111" s="16" t="s">
        <v>202</v>
      </c>
      <c r="B111" s="16" t="s">
        <v>210</v>
      </c>
      <c r="C111" s="16" t="s">
        <v>58</v>
      </c>
      <c r="D111" s="14">
        <v>10</v>
      </c>
      <c r="E111" s="15"/>
      <c r="F111" s="15"/>
      <c r="G111" s="15"/>
      <c r="H111" s="15"/>
      <c r="I111" s="15"/>
      <c r="J111" s="15"/>
      <c r="K111" s="15"/>
      <c r="L111" s="15"/>
      <c r="M111" s="16"/>
      <c r="N111" s="2" t="s">
        <v>211</v>
      </c>
      <c r="O111" s="2" t="s">
        <v>50</v>
      </c>
      <c r="P111" s="2" t="s">
        <v>50</v>
      </c>
      <c r="Q111" s="2" t="s">
        <v>338</v>
      </c>
      <c r="R111" s="2" t="s">
        <v>60</v>
      </c>
      <c r="S111" s="2" t="s">
        <v>61</v>
      </c>
      <c r="T111" s="2" t="s">
        <v>61</v>
      </c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50</v>
      </c>
      <c r="AS111" s="2" t="s">
        <v>50</v>
      </c>
      <c r="AT111" s="3"/>
      <c r="AU111" s="2" t="s">
        <v>341</v>
      </c>
      <c r="AV111" s="3">
        <v>90</v>
      </c>
    </row>
    <row r="112" spans="1:48" ht="30" customHeight="1" x14ac:dyDescent="0.3">
      <c r="A112" s="16" t="s">
        <v>206</v>
      </c>
      <c r="B112" s="16" t="s">
        <v>213</v>
      </c>
      <c r="C112" s="16" t="s">
        <v>109</v>
      </c>
      <c r="D112" s="14">
        <v>2</v>
      </c>
      <c r="E112" s="15"/>
      <c r="F112" s="15"/>
      <c r="G112" s="15"/>
      <c r="H112" s="15"/>
      <c r="I112" s="15"/>
      <c r="J112" s="15"/>
      <c r="K112" s="15"/>
      <c r="L112" s="15"/>
      <c r="M112" s="16"/>
      <c r="N112" s="2" t="s">
        <v>214</v>
      </c>
      <c r="O112" s="2" t="s">
        <v>50</v>
      </c>
      <c r="P112" s="2" t="s">
        <v>50</v>
      </c>
      <c r="Q112" s="2" t="s">
        <v>338</v>
      </c>
      <c r="R112" s="2" t="s">
        <v>61</v>
      </c>
      <c r="S112" s="2" t="s">
        <v>61</v>
      </c>
      <c r="T112" s="2" t="s">
        <v>60</v>
      </c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2" t="s">
        <v>50</v>
      </c>
      <c r="AS112" s="2" t="s">
        <v>50</v>
      </c>
      <c r="AT112" s="3"/>
      <c r="AU112" s="2" t="s">
        <v>342</v>
      </c>
      <c r="AV112" s="3">
        <v>91</v>
      </c>
    </row>
    <row r="113" spans="1:48" ht="30" customHeight="1" x14ac:dyDescent="0.3">
      <c r="A113" s="16" t="s">
        <v>216</v>
      </c>
      <c r="B113" s="16" t="s">
        <v>343</v>
      </c>
      <c r="C113" s="16" t="s">
        <v>58</v>
      </c>
      <c r="D113" s="14">
        <v>7029</v>
      </c>
      <c r="E113" s="15"/>
      <c r="F113" s="15"/>
      <c r="G113" s="15"/>
      <c r="H113" s="15"/>
      <c r="I113" s="15"/>
      <c r="J113" s="15"/>
      <c r="K113" s="15"/>
      <c r="L113" s="15"/>
      <c r="M113" s="16"/>
      <c r="N113" s="2" t="s">
        <v>344</v>
      </c>
      <c r="O113" s="2" t="s">
        <v>50</v>
      </c>
      <c r="P113" s="2" t="s">
        <v>50</v>
      </c>
      <c r="Q113" s="2" t="s">
        <v>338</v>
      </c>
      <c r="R113" s="2" t="s">
        <v>60</v>
      </c>
      <c r="S113" s="2" t="s">
        <v>61</v>
      </c>
      <c r="T113" s="2" t="s">
        <v>61</v>
      </c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2" t="s">
        <v>50</v>
      </c>
      <c r="AS113" s="2" t="s">
        <v>50</v>
      </c>
      <c r="AT113" s="3"/>
      <c r="AU113" s="2" t="s">
        <v>345</v>
      </c>
      <c r="AV113" s="3">
        <v>92</v>
      </c>
    </row>
    <row r="114" spans="1:48" ht="30" customHeight="1" x14ac:dyDescent="0.3">
      <c r="A114" s="16" t="s">
        <v>94</v>
      </c>
      <c r="B114" s="16" t="s">
        <v>346</v>
      </c>
      <c r="C114" s="16" t="s">
        <v>58</v>
      </c>
      <c r="D114" s="14">
        <v>3515</v>
      </c>
      <c r="E114" s="15"/>
      <c r="F114" s="15"/>
      <c r="G114" s="15"/>
      <c r="H114" s="15"/>
      <c r="I114" s="15"/>
      <c r="J114" s="15"/>
      <c r="K114" s="15"/>
      <c r="L114" s="15"/>
      <c r="M114" s="16"/>
      <c r="N114" s="2" t="s">
        <v>347</v>
      </c>
      <c r="O114" s="2" t="s">
        <v>50</v>
      </c>
      <c r="P114" s="2" t="s">
        <v>50</v>
      </c>
      <c r="Q114" s="2" t="s">
        <v>338</v>
      </c>
      <c r="R114" s="2" t="s">
        <v>60</v>
      </c>
      <c r="S114" s="2" t="s">
        <v>61</v>
      </c>
      <c r="T114" s="2" t="s">
        <v>61</v>
      </c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2" t="s">
        <v>50</v>
      </c>
      <c r="AS114" s="2" t="s">
        <v>50</v>
      </c>
      <c r="AT114" s="3"/>
      <c r="AU114" s="2" t="s">
        <v>348</v>
      </c>
      <c r="AV114" s="3">
        <v>93</v>
      </c>
    </row>
    <row r="115" spans="1:48" ht="30" customHeight="1" x14ac:dyDescent="0.3">
      <c r="A115" s="16" t="s">
        <v>94</v>
      </c>
      <c r="B115" s="16" t="s">
        <v>95</v>
      </c>
      <c r="C115" s="16" t="s">
        <v>58</v>
      </c>
      <c r="D115" s="14">
        <v>68</v>
      </c>
      <c r="E115" s="15"/>
      <c r="F115" s="15"/>
      <c r="G115" s="15"/>
      <c r="H115" s="15"/>
      <c r="I115" s="15"/>
      <c r="J115" s="15"/>
      <c r="K115" s="15"/>
      <c r="L115" s="15"/>
      <c r="M115" s="16"/>
      <c r="N115" s="2" t="s">
        <v>96</v>
      </c>
      <c r="O115" s="2" t="s">
        <v>50</v>
      </c>
      <c r="P115" s="2" t="s">
        <v>50</v>
      </c>
      <c r="Q115" s="2" t="s">
        <v>338</v>
      </c>
      <c r="R115" s="2" t="s">
        <v>60</v>
      </c>
      <c r="S115" s="2" t="s">
        <v>61</v>
      </c>
      <c r="T115" s="2" t="s">
        <v>61</v>
      </c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2" t="s">
        <v>50</v>
      </c>
      <c r="AS115" s="2" t="s">
        <v>50</v>
      </c>
      <c r="AT115" s="3"/>
      <c r="AU115" s="2" t="s">
        <v>349</v>
      </c>
      <c r="AV115" s="3">
        <v>94</v>
      </c>
    </row>
    <row r="116" spans="1:48" ht="30" customHeight="1" x14ac:dyDescent="0.3">
      <c r="A116" s="16" t="s">
        <v>75</v>
      </c>
      <c r="B116" s="16" t="s">
        <v>350</v>
      </c>
      <c r="C116" s="16" t="s">
        <v>58</v>
      </c>
      <c r="D116" s="14">
        <v>68</v>
      </c>
      <c r="E116" s="15"/>
      <c r="F116" s="15"/>
      <c r="G116" s="15"/>
      <c r="H116" s="15"/>
      <c r="I116" s="15"/>
      <c r="J116" s="15"/>
      <c r="K116" s="15"/>
      <c r="L116" s="15"/>
      <c r="M116" s="16"/>
      <c r="N116" s="2" t="s">
        <v>351</v>
      </c>
      <c r="O116" s="2" t="s">
        <v>50</v>
      </c>
      <c r="P116" s="2" t="s">
        <v>50</v>
      </c>
      <c r="Q116" s="2" t="s">
        <v>338</v>
      </c>
      <c r="R116" s="2" t="s">
        <v>60</v>
      </c>
      <c r="S116" s="2" t="s">
        <v>61</v>
      </c>
      <c r="T116" s="2" t="s">
        <v>61</v>
      </c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2" t="s">
        <v>50</v>
      </c>
      <c r="AS116" s="2" t="s">
        <v>50</v>
      </c>
      <c r="AT116" s="3"/>
      <c r="AU116" s="2" t="s">
        <v>352</v>
      </c>
      <c r="AV116" s="3">
        <v>95</v>
      </c>
    </row>
    <row r="117" spans="1:48" ht="30" customHeight="1" x14ac:dyDescent="0.3">
      <c r="A117" s="16" t="s">
        <v>230</v>
      </c>
      <c r="B117" s="16" t="s">
        <v>234</v>
      </c>
      <c r="C117" s="16" t="s">
        <v>109</v>
      </c>
      <c r="D117" s="14">
        <v>283</v>
      </c>
      <c r="E117" s="15"/>
      <c r="F117" s="15"/>
      <c r="G117" s="15"/>
      <c r="H117" s="15"/>
      <c r="I117" s="15"/>
      <c r="J117" s="15"/>
      <c r="K117" s="15"/>
      <c r="L117" s="15"/>
      <c r="M117" s="16"/>
      <c r="N117" s="2" t="s">
        <v>235</v>
      </c>
      <c r="O117" s="2" t="s">
        <v>50</v>
      </c>
      <c r="P117" s="2" t="s">
        <v>50</v>
      </c>
      <c r="Q117" s="2" t="s">
        <v>338</v>
      </c>
      <c r="R117" s="2" t="s">
        <v>60</v>
      </c>
      <c r="S117" s="2" t="s">
        <v>61</v>
      </c>
      <c r="T117" s="2" t="s">
        <v>61</v>
      </c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2" t="s">
        <v>50</v>
      </c>
      <c r="AS117" s="2" t="s">
        <v>50</v>
      </c>
      <c r="AT117" s="3"/>
      <c r="AU117" s="2" t="s">
        <v>353</v>
      </c>
      <c r="AV117" s="3">
        <v>96</v>
      </c>
    </row>
    <row r="118" spans="1:48" ht="30" customHeight="1" x14ac:dyDescent="0.3">
      <c r="A118" s="16" t="s">
        <v>237</v>
      </c>
      <c r="B118" s="16" t="s">
        <v>354</v>
      </c>
      <c r="C118" s="16" t="s">
        <v>109</v>
      </c>
      <c r="D118" s="14">
        <v>283</v>
      </c>
      <c r="E118" s="15"/>
      <c r="F118" s="15"/>
      <c r="G118" s="15"/>
      <c r="H118" s="15"/>
      <c r="I118" s="15"/>
      <c r="J118" s="15"/>
      <c r="K118" s="15"/>
      <c r="L118" s="15"/>
      <c r="M118" s="16"/>
      <c r="N118" s="2" t="s">
        <v>355</v>
      </c>
      <c r="O118" s="2" t="s">
        <v>50</v>
      </c>
      <c r="P118" s="2" t="s">
        <v>50</v>
      </c>
      <c r="Q118" s="2" t="s">
        <v>338</v>
      </c>
      <c r="R118" s="2" t="s">
        <v>61</v>
      </c>
      <c r="S118" s="2" t="s">
        <v>61</v>
      </c>
      <c r="T118" s="2" t="s">
        <v>60</v>
      </c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2" t="s">
        <v>50</v>
      </c>
      <c r="AS118" s="2" t="s">
        <v>50</v>
      </c>
      <c r="AT118" s="3"/>
      <c r="AU118" s="2" t="s">
        <v>356</v>
      </c>
      <c r="AV118" s="3">
        <v>97</v>
      </c>
    </row>
    <row r="119" spans="1:48" ht="30" customHeight="1" x14ac:dyDescent="0.3">
      <c r="A119" s="16" t="s">
        <v>125</v>
      </c>
      <c r="B119" s="16" t="s">
        <v>357</v>
      </c>
      <c r="C119" s="16" t="s">
        <v>109</v>
      </c>
      <c r="D119" s="14">
        <v>2</v>
      </c>
      <c r="E119" s="15"/>
      <c r="F119" s="15"/>
      <c r="G119" s="15"/>
      <c r="H119" s="15"/>
      <c r="I119" s="15"/>
      <c r="J119" s="15"/>
      <c r="K119" s="15"/>
      <c r="L119" s="15"/>
      <c r="M119" s="16"/>
      <c r="N119" s="2" t="s">
        <v>358</v>
      </c>
      <c r="O119" s="2" t="s">
        <v>50</v>
      </c>
      <c r="P119" s="2" t="s">
        <v>50</v>
      </c>
      <c r="Q119" s="2" t="s">
        <v>338</v>
      </c>
      <c r="R119" s="2" t="s">
        <v>60</v>
      </c>
      <c r="S119" s="2" t="s">
        <v>61</v>
      </c>
      <c r="T119" s="2" t="s">
        <v>61</v>
      </c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2" t="s">
        <v>50</v>
      </c>
      <c r="AS119" s="2" t="s">
        <v>50</v>
      </c>
      <c r="AT119" s="3"/>
      <c r="AU119" s="2" t="s">
        <v>359</v>
      </c>
      <c r="AV119" s="3">
        <v>98</v>
      </c>
    </row>
    <row r="120" spans="1:48" ht="30" customHeight="1" x14ac:dyDescent="0.3">
      <c r="A120" s="16" t="s">
        <v>360</v>
      </c>
      <c r="B120" s="16" t="s">
        <v>361</v>
      </c>
      <c r="C120" s="16" t="s">
        <v>109</v>
      </c>
      <c r="D120" s="14">
        <v>111</v>
      </c>
      <c r="E120" s="15"/>
      <c r="F120" s="15"/>
      <c r="G120" s="15"/>
      <c r="H120" s="15"/>
      <c r="I120" s="15"/>
      <c r="J120" s="15"/>
      <c r="K120" s="15"/>
      <c r="L120" s="15"/>
      <c r="M120" s="16"/>
      <c r="N120" s="2" t="s">
        <v>362</v>
      </c>
      <c r="O120" s="2" t="s">
        <v>50</v>
      </c>
      <c r="P120" s="2" t="s">
        <v>50</v>
      </c>
      <c r="Q120" s="2" t="s">
        <v>338</v>
      </c>
      <c r="R120" s="2" t="s">
        <v>60</v>
      </c>
      <c r="S120" s="2" t="s">
        <v>61</v>
      </c>
      <c r="T120" s="2" t="s">
        <v>61</v>
      </c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2" t="s">
        <v>50</v>
      </c>
      <c r="AS120" s="2" t="s">
        <v>50</v>
      </c>
      <c r="AT120" s="3"/>
      <c r="AU120" s="2" t="s">
        <v>363</v>
      </c>
      <c r="AV120" s="3">
        <v>99</v>
      </c>
    </row>
    <row r="121" spans="1:48" ht="30" customHeight="1" x14ac:dyDescent="0.3">
      <c r="A121" s="16" t="s">
        <v>360</v>
      </c>
      <c r="B121" s="16" t="s">
        <v>364</v>
      </c>
      <c r="C121" s="16" t="s">
        <v>109</v>
      </c>
      <c r="D121" s="14">
        <v>1</v>
      </c>
      <c r="E121" s="15"/>
      <c r="F121" s="15"/>
      <c r="G121" s="15"/>
      <c r="H121" s="15"/>
      <c r="I121" s="15"/>
      <c r="J121" s="15"/>
      <c r="K121" s="15"/>
      <c r="L121" s="15"/>
      <c r="M121" s="16"/>
      <c r="N121" s="2" t="s">
        <v>365</v>
      </c>
      <c r="O121" s="2" t="s">
        <v>50</v>
      </c>
      <c r="P121" s="2" t="s">
        <v>50</v>
      </c>
      <c r="Q121" s="2" t="s">
        <v>338</v>
      </c>
      <c r="R121" s="2" t="s">
        <v>60</v>
      </c>
      <c r="S121" s="2" t="s">
        <v>61</v>
      </c>
      <c r="T121" s="2" t="s">
        <v>61</v>
      </c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2" t="s">
        <v>50</v>
      </c>
      <c r="AS121" s="2" t="s">
        <v>50</v>
      </c>
      <c r="AT121" s="3"/>
      <c r="AU121" s="2" t="s">
        <v>366</v>
      </c>
      <c r="AV121" s="3">
        <v>100</v>
      </c>
    </row>
    <row r="122" spans="1:48" ht="30" customHeight="1" x14ac:dyDescent="0.3">
      <c r="A122" s="16" t="s">
        <v>360</v>
      </c>
      <c r="B122" s="16" t="s">
        <v>367</v>
      </c>
      <c r="C122" s="16" t="s">
        <v>109</v>
      </c>
      <c r="D122" s="14">
        <v>4</v>
      </c>
      <c r="E122" s="15"/>
      <c r="F122" s="15"/>
      <c r="G122" s="15"/>
      <c r="H122" s="15"/>
      <c r="I122" s="15"/>
      <c r="J122" s="15"/>
      <c r="K122" s="15"/>
      <c r="L122" s="15"/>
      <c r="M122" s="16"/>
      <c r="N122" s="2" t="s">
        <v>368</v>
      </c>
      <c r="O122" s="2" t="s">
        <v>50</v>
      </c>
      <c r="P122" s="2" t="s">
        <v>50</v>
      </c>
      <c r="Q122" s="2" t="s">
        <v>338</v>
      </c>
      <c r="R122" s="2" t="s">
        <v>60</v>
      </c>
      <c r="S122" s="2" t="s">
        <v>61</v>
      </c>
      <c r="T122" s="2" t="s">
        <v>61</v>
      </c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2" t="s">
        <v>50</v>
      </c>
      <c r="AS122" s="2" t="s">
        <v>50</v>
      </c>
      <c r="AT122" s="3"/>
      <c r="AU122" s="2" t="s">
        <v>369</v>
      </c>
      <c r="AV122" s="3">
        <v>101</v>
      </c>
    </row>
    <row r="123" spans="1:48" ht="30" customHeight="1" x14ac:dyDescent="0.3">
      <c r="A123" s="16" t="s">
        <v>360</v>
      </c>
      <c r="B123" s="16" t="s">
        <v>370</v>
      </c>
      <c r="C123" s="16" t="s">
        <v>109</v>
      </c>
      <c r="D123" s="14">
        <v>2</v>
      </c>
      <c r="E123" s="15"/>
      <c r="F123" s="15"/>
      <c r="G123" s="15"/>
      <c r="H123" s="15"/>
      <c r="I123" s="15"/>
      <c r="J123" s="15"/>
      <c r="K123" s="15"/>
      <c r="L123" s="15"/>
      <c r="M123" s="16"/>
      <c r="N123" s="2" t="s">
        <v>371</v>
      </c>
      <c r="O123" s="2" t="s">
        <v>50</v>
      </c>
      <c r="P123" s="2" t="s">
        <v>50</v>
      </c>
      <c r="Q123" s="2" t="s">
        <v>338</v>
      </c>
      <c r="R123" s="2" t="s">
        <v>60</v>
      </c>
      <c r="S123" s="2" t="s">
        <v>61</v>
      </c>
      <c r="T123" s="2" t="s">
        <v>61</v>
      </c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2" t="s">
        <v>50</v>
      </c>
      <c r="AS123" s="2" t="s">
        <v>50</v>
      </c>
      <c r="AT123" s="3"/>
      <c r="AU123" s="2" t="s">
        <v>372</v>
      </c>
      <c r="AV123" s="3">
        <v>102</v>
      </c>
    </row>
    <row r="124" spans="1:48" ht="30" customHeight="1" x14ac:dyDescent="0.3">
      <c r="A124" s="16" t="s">
        <v>154</v>
      </c>
      <c r="B124" s="16" t="s">
        <v>155</v>
      </c>
      <c r="C124" s="16" t="s">
        <v>156</v>
      </c>
      <c r="D124" s="14">
        <v>2</v>
      </c>
      <c r="E124" s="15"/>
      <c r="F124" s="15"/>
      <c r="G124" s="15"/>
      <c r="H124" s="15"/>
      <c r="I124" s="15"/>
      <c r="J124" s="15"/>
      <c r="K124" s="15"/>
      <c r="L124" s="15"/>
      <c r="M124" s="16"/>
      <c r="N124" s="2" t="s">
        <v>157</v>
      </c>
      <c r="O124" s="2" t="s">
        <v>50</v>
      </c>
      <c r="P124" s="2" t="s">
        <v>50</v>
      </c>
      <c r="Q124" s="2" t="s">
        <v>338</v>
      </c>
      <c r="R124" s="2" t="s">
        <v>60</v>
      </c>
      <c r="S124" s="2" t="s">
        <v>61</v>
      </c>
      <c r="T124" s="2" t="s">
        <v>61</v>
      </c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2" t="s">
        <v>50</v>
      </c>
      <c r="AS124" s="2" t="s">
        <v>50</v>
      </c>
      <c r="AT124" s="3"/>
      <c r="AU124" s="2" t="s">
        <v>373</v>
      </c>
      <c r="AV124" s="3">
        <v>103</v>
      </c>
    </row>
    <row r="125" spans="1:48" ht="30" customHeight="1" x14ac:dyDescent="0.3">
      <c r="A125" s="16" t="s">
        <v>132</v>
      </c>
      <c r="B125" s="16" t="s">
        <v>286</v>
      </c>
      <c r="C125" s="16" t="s">
        <v>134</v>
      </c>
      <c r="D125" s="14">
        <v>1771</v>
      </c>
      <c r="E125" s="15"/>
      <c r="F125" s="15"/>
      <c r="G125" s="15"/>
      <c r="H125" s="15"/>
      <c r="I125" s="15"/>
      <c r="J125" s="15"/>
      <c r="K125" s="15"/>
      <c r="L125" s="15"/>
      <c r="M125" s="16"/>
      <c r="N125" s="2" t="s">
        <v>287</v>
      </c>
      <c r="O125" s="2" t="s">
        <v>50</v>
      </c>
      <c r="P125" s="2" t="s">
        <v>50</v>
      </c>
      <c r="Q125" s="2" t="s">
        <v>338</v>
      </c>
      <c r="R125" s="2" t="s">
        <v>60</v>
      </c>
      <c r="S125" s="2" t="s">
        <v>61</v>
      </c>
      <c r="T125" s="2" t="s">
        <v>61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50</v>
      </c>
      <c r="AS125" s="2" t="s">
        <v>50</v>
      </c>
      <c r="AT125" s="3"/>
      <c r="AU125" s="2" t="s">
        <v>374</v>
      </c>
      <c r="AV125" s="3">
        <v>104</v>
      </c>
    </row>
    <row r="126" spans="1:48" ht="30" customHeight="1" x14ac:dyDescent="0.3">
      <c r="A126" s="16" t="s">
        <v>132</v>
      </c>
      <c r="B126" s="16" t="s">
        <v>289</v>
      </c>
      <c r="C126" s="16" t="s">
        <v>134</v>
      </c>
      <c r="D126" s="14">
        <v>35</v>
      </c>
      <c r="E126" s="15"/>
      <c r="F126" s="15"/>
      <c r="G126" s="15"/>
      <c r="H126" s="15"/>
      <c r="I126" s="15"/>
      <c r="J126" s="15"/>
      <c r="K126" s="15"/>
      <c r="L126" s="15"/>
      <c r="M126" s="16"/>
      <c r="N126" s="2" t="s">
        <v>290</v>
      </c>
      <c r="O126" s="2" t="s">
        <v>50</v>
      </c>
      <c r="P126" s="2" t="s">
        <v>50</v>
      </c>
      <c r="Q126" s="2" t="s">
        <v>338</v>
      </c>
      <c r="R126" s="2" t="s">
        <v>60</v>
      </c>
      <c r="S126" s="2" t="s">
        <v>61</v>
      </c>
      <c r="T126" s="2" t="s">
        <v>61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50</v>
      </c>
      <c r="AS126" s="2" t="s">
        <v>50</v>
      </c>
      <c r="AT126" s="3"/>
      <c r="AU126" s="2" t="s">
        <v>375</v>
      </c>
      <c r="AV126" s="3">
        <v>105</v>
      </c>
    </row>
    <row r="127" spans="1:48" ht="30" customHeight="1" x14ac:dyDescent="0.3">
      <c r="A127" s="16" t="s">
        <v>293</v>
      </c>
      <c r="B127" s="16" t="s">
        <v>294</v>
      </c>
      <c r="C127" s="16" t="s">
        <v>134</v>
      </c>
      <c r="D127" s="14">
        <v>10</v>
      </c>
      <c r="E127" s="15"/>
      <c r="F127" s="15"/>
      <c r="G127" s="15"/>
      <c r="H127" s="15"/>
      <c r="I127" s="15"/>
      <c r="J127" s="15"/>
      <c r="K127" s="15"/>
      <c r="L127" s="15"/>
      <c r="M127" s="16"/>
      <c r="N127" s="2" t="s">
        <v>295</v>
      </c>
      <c r="O127" s="2" t="s">
        <v>50</v>
      </c>
      <c r="P127" s="2" t="s">
        <v>50</v>
      </c>
      <c r="Q127" s="2" t="s">
        <v>338</v>
      </c>
      <c r="R127" s="2" t="s">
        <v>60</v>
      </c>
      <c r="S127" s="2" t="s">
        <v>61</v>
      </c>
      <c r="T127" s="2" t="s">
        <v>61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50</v>
      </c>
      <c r="AS127" s="2" t="s">
        <v>50</v>
      </c>
      <c r="AT127" s="3"/>
      <c r="AU127" s="2" t="s">
        <v>376</v>
      </c>
      <c r="AV127" s="3">
        <v>106</v>
      </c>
    </row>
    <row r="128" spans="1:48" ht="30" customHeight="1" x14ac:dyDescent="0.3">
      <c r="A128" s="14"/>
      <c r="B128" s="14"/>
      <c r="C128" s="14"/>
      <c r="D128" s="14"/>
      <c r="E128" s="15"/>
      <c r="F128" s="15"/>
      <c r="G128" s="15"/>
      <c r="H128" s="15"/>
      <c r="I128" s="15"/>
      <c r="J128" s="15"/>
      <c r="K128" s="15"/>
      <c r="L128" s="15"/>
      <c r="M128" s="14"/>
      <c r="Q128" s="1" t="s">
        <v>338</v>
      </c>
    </row>
    <row r="129" spans="1:48" ht="30" customHeight="1" x14ac:dyDescent="0.3">
      <c r="A129" s="14"/>
      <c r="B129" s="14"/>
      <c r="C129" s="14"/>
      <c r="D129" s="14"/>
      <c r="E129" s="15"/>
      <c r="F129" s="15"/>
      <c r="G129" s="15"/>
      <c r="H129" s="15"/>
      <c r="I129" s="15"/>
      <c r="J129" s="15"/>
      <c r="K129" s="15"/>
      <c r="L129" s="15"/>
      <c r="M129" s="14"/>
      <c r="Q129" s="1" t="s">
        <v>338</v>
      </c>
    </row>
    <row r="130" spans="1:48" ht="30" customHeight="1" x14ac:dyDescent="0.3">
      <c r="A130" s="14"/>
      <c r="B130" s="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4"/>
      <c r="Q130" s="1" t="s">
        <v>338</v>
      </c>
    </row>
    <row r="131" spans="1:48" ht="30" customHeight="1" x14ac:dyDescent="0.3">
      <c r="A131" s="14"/>
      <c r="B131" s="14"/>
      <c r="C131" s="14"/>
      <c r="D131" s="14"/>
      <c r="E131" s="15"/>
      <c r="F131" s="15"/>
      <c r="G131" s="15"/>
      <c r="H131" s="15"/>
      <c r="I131" s="15"/>
      <c r="J131" s="15"/>
      <c r="K131" s="15"/>
      <c r="L131" s="15"/>
      <c r="M131" s="14"/>
      <c r="Q131" s="1" t="s">
        <v>338</v>
      </c>
    </row>
    <row r="132" spans="1:48" ht="30" customHeight="1" x14ac:dyDescent="0.3">
      <c r="A132" s="14"/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4"/>
      <c r="Q132" s="1" t="s">
        <v>338</v>
      </c>
    </row>
    <row r="133" spans="1:48" ht="30" customHeight="1" x14ac:dyDescent="0.3">
      <c r="A133" s="16" t="s">
        <v>188</v>
      </c>
      <c r="B133" s="14"/>
      <c r="C133" s="14"/>
      <c r="D133" s="14"/>
      <c r="E133" s="15"/>
      <c r="F133" s="15">
        <f>SUMIF(Q109:Q132,"010103",F109:F132)</f>
        <v>0</v>
      </c>
      <c r="G133" s="15"/>
      <c r="H133" s="15">
        <f>SUMIF(Q109:Q132,"010103",H109:H132)</f>
        <v>0</v>
      </c>
      <c r="I133" s="15"/>
      <c r="J133" s="15">
        <f>SUMIF(Q109:Q132,"010103",J109:J132)</f>
        <v>0</v>
      </c>
      <c r="K133" s="15"/>
      <c r="L133" s="15">
        <f>SUMIF(Q109:Q132,"010103",L109:L132)</f>
        <v>0</v>
      </c>
      <c r="M133" s="14"/>
      <c r="N133" t="s">
        <v>189</v>
      </c>
    </row>
    <row r="134" spans="1:48" ht="30" customHeight="1" x14ac:dyDescent="0.3">
      <c r="A134" s="16" t="s">
        <v>377</v>
      </c>
      <c r="B134" s="16" t="s">
        <v>50</v>
      </c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4"/>
      <c r="N134" s="3"/>
      <c r="O134" s="3"/>
      <c r="P134" s="3"/>
      <c r="Q134" s="2" t="s">
        <v>378</v>
      </c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</row>
    <row r="135" spans="1:48" ht="30" customHeight="1" x14ac:dyDescent="0.3">
      <c r="A135" s="16" t="s">
        <v>202</v>
      </c>
      <c r="B135" s="16" t="s">
        <v>379</v>
      </c>
      <c r="C135" s="16" t="s">
        <v>58</v>
      </c>
      <c r="D135" s="14">
        <v>113</v>
      </c>
      <c r="E135" s="15"/>
      <c r="F135" s="15"/>
      <c r="G135" s="15"/>
      <c r="H135" s="15"/>
      <c r="I135" s="15"/>
      <c r="J135" s="15"/>
      <c r="K135" s="15"/>
      <c r="L135" s="15"/>
      <c r="M135" s="16"/>
      <c r="N135" s="2" t="s">
        <v>380</v>
      </c>
      <c r="O135" s="2" t="s">
        <v>50</v>
      </c>
      <c r="P135" s="2" t="s">
        <v>50</v>
      </c>
      <c r="Q135" s="2" t="s">
        <v>378</v>
      </c>
      <c r="R135" s="2" t="s">
        <v>60</v>
      </c>
      <c r="S135" s="2" t="s">
        <v>61</v>
      </c>
      <c r="T135" s="2" t="s">
        <v>61</v>
      </c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2" t="s">
        <v>50</v>
      </c>
      <c r="AS135" s="2" t="s">
        <v>50</v>
      </c>
      <c r="AT135" s="3"/>
      <c r="AU135" s="2" t="s">
        <v>381</v>
      </c>
      <c r="AV135" s="3">
        <v>107</v>
      </c>
    </row>
    <row r="136" spans="1:48" ht="30" customHeight="1" x14ac:dyDescent="0.3">
      <c r="A136" s="16" t="s">
        <v>202</v>
      </c>
      <c r="B136" s="16" t="s">
        <v>382</v>
      </c>
      <c r="C136" s="16" t="s">
        <v>58</v>
      </c>
      <c r="D136" s="14">
        <v>64</v>
      </c>
      <c r="E136" s="15"/>
      <c r="F136" s="15"/>
      <c r="G136" s="15"/>
      <c r="H136" s="15"/>
      <c r="I136" s="15"/>
      <c r="J136" s="15"/>
      <c r="K136" s="15"/>
      <c r="L136" s="15"/>
      <c r="M136" s="16"/>
      <c r="N136" s="2" t="s">
        <v>383</v>
      </c>
      <c r="O136" s="2" t="s">
        <v>50</v>
      </c>
      <c r="P136" s="2" t="s">
        <v>50</v>
      </c>
      <c r="Q136" s="2" t="s">
        <v>378</v>
      </c>
      <c r="R136" s="2" t="s">
        <v>60</v>
      </c>
      <c r="S136" s="2" t="s">
        <v>61</v>
      </c>
      <c r="T136" s="2" t="s">
        <v>61</v>
      </c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2" t="s">
        <v>50</v>
      </c>
      <c r="AS136" s="2" t="s">
        <v>50</v>
      </c>
      <c r="AT136" s="3"/>
      <c r="AU136" s="2" t="s">
        <v>384</v>
      </c>
      <c r="AV136" s="3">
        <v>108</v>
      </c>
    </row>
    <row r="137" spans="1:48" ht="30" customHeight="1" x14ac:dyDescent="0.3">
      <c r="A137" s="16" t="s">
        <v>206</v>
      </c>
      <c r="B137" s="16" t="s">
        <v>385</v>
      </c>
      <c r="C137" s="16" t="s">
        <v>109</v>
      </c>
      <c r="D137" s="14">
        <v>20</v>
      </c>
      <c r="E137" s="15"/>
      <c r="F137" s="15"/>
      <c r="G137" s="15"/>
      <c r="H137" s="15"/>
      <c r="I137" s="15"/>
      <c r="J137" s="15"/>
      <c r="K137" s="15"/>
      <c r="L137" s="15"/>
      <c r="M137" s="16"/>
      <c r="N137" s="2" t="s">
        <v>386</v>
      </c>
      <c r="O137" s="2" t="s">
        <v>50</v>
      </c>
      <c r="P137" s="2" t="s">
        <v>50</v>
      </c>
      <c r="Q137" s="2" t="s">
        <v>378</v>
      </c>
      <c r="R137" s="2" t="s">
        <v>61</v>
      </c>
      <c r="S137" s="2" t="s">
        <v>61</v>
      </c>
      <c r="T137" s="2" t="s">
        <v>60</v>
      </c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2" t="s">
        <v>50</v>
      </c>
      <c r="AS137" s="2" t="s">
        <v>50</v>
      </c>
      <c r="AT137" s="3"/>
      <c r="AU137" s="2" t="s">
        <v>387</v>
      </c>
      <c r="AV137" s="3">
        <v>109</v>
      </c>
    </row>
    <row r="138" spans="1:48" ht="30" customHeight="1" x14ac:dyDescent="0.3">
      <c r="A138" s="16" t="s">
        <v>206</v>
      </c>
      <c r="B138" s="16" t="s">
        <v>388</v>
      </c>
      <c r="C138" s="16" t="s">
        <v>109</v>
      </c>
      <c r="D138" s="14">
        <v>12</v>
      </c>
      <c r="E138" s="15"/>
      <c r="F138" s="15"/>
      <c r="G138" s="15"/>
      <c r="H138" s="15"/>
      <c r="I138" s="15"/>
      <c r="J138" s="15"/>
      <c r="K138" s="15"/>
      <c r="L138" s="15"/>
      <c r="M138" s="16"/>
      <c r="N138" s="2" t="s">
        <v>389</v>
      </c>
      <c r="O138" s="2" t="s">
        <v>50</v>
      </c>
      <c r="P138" s="2" t="s">
        <v>50</v>
      </c>
      <c r="Q138" s="2" t="s">
        <v>378</v>
      </c>
      <c r="R138" s="2" t="s">
        <v>61</v>
      </c>
      <c r="S138" s="2" t="s">
        <v>61</v>
      </c>
      <c r="T138" s="2" t="s">
        <v>60</v>
      </c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2" t="s">
        <v>50</v>
      </c>
      <c r="AS138" s="2" t="s">
        <v>50</v>
      </c>
      <c r="AT138" s="3"/>
      <c r="AU138" s="2" t="s">
        <v>390</v>
      </c>
      <c r="AV138" s="3">
        <v>110</v>
      </c>
    </row>
    <row r="139" spans="1:48" ht="30" customHeight="1" x14ac:dyDescent="0.3">
      <c r="A139" s="16" t="s">
        <v>94</v>
      </c>
      <c r="B139" s="16" t="s">
        <v>95</v>
      </c>
      <c r="C139" s="16" t="s">
        <v>58</v>
      </c>
      <c r="D139" s="14">
        <v>807</v>
      </c>
      <c r="E139" s="15"/>
      <c r="F139" s="15"/>
      <c r="G139" s="15"/>
      <c r="H139" s="15"/>
      <c r="I139" s="15"/>
      <c r="J139" s="15"/>
      <c r="K139" s="15"/>
      <c r="L139" s="15"/>
      <c r="M139" s="16"/>
      <c r="N139" s="2" t="s">
        <v>96</v>
      </c>
      <c r="O139" s="2" t="s">
        <v>50</v>
      </c>
      <c r="P139" s="2" t="s">
        <v>50</v>
      </c>
      <c r="Q139" s="2" t="s">
        <v>378</v>
      </c>
      <c r="R139" s="2" t="s">
        <v>60</v>
      </c>
      <c r="S139" s="2" t="s">
        <v>61</v>
      </c>
      <c r="T139" s="2" t="s">
        <v>61</v>
      </c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2" t="s">
        <v>50</v>
      </c>
      <c r="AS139" s="2" t="s">
        <v>50</v>
      </c>
      <c r="AT139" s="3"/>
      <c r="AU139" s="2" t="s">
        <v>391</v>
      </c>
      <c r="AV139" s="3">
        <v>111</v>
      </c>
    </row>
    <row r="140" spans="1:48" ht="30" customHeight="1" x14ac:dyDescent="0.3">
      <c r="A140" s="16" t="s">
        <v>94</v>
      </c>
      <c r="B140" s="16" t="s">
        <v>98</v>
      </c>
      <c r="C140" s="16" t="s">
        <v>58</v>
      </c>
      <c r="D140" s="14">
        <v>562</v>
      </c>
      <c r="E140" s="15"/>
      <c r="F140" s="15"/>
      <c r="G140" s="15"/>
      <c r="H140" s="15"/>
      <c r="I140" s="15"/>
      <c r="J140" s="15"/>
      <c r="K140" s="15"/>
      <c r="L140" s="15"/>
      <c r="M140" s="16"/>
      <c r="N140" s="2" t="s">
        <v>99</v>
      </c>
      <c r="O140" s="2" t="s">
        <v>50</v>
      </c>
      <c r="P140" s="2" t="s">
        <v>50</v>
      </c>
      <c r="Q140" s="2" t="s">
        <v>378</v>
      </c>
      <c r="R140" s="2" t="s">
        <v>60</v>
      </c>
      <c r="S140" s="2" t="s">
        <v>61</v>
      </c>
      <c r="T140" s="2" t="s">
        <v>61</v>
      </c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2" t="s">
        <v>50</v>
      </c>
      <c r="AS140" s="2" t="s">
        <v>50</v>
      </c>
      <c r="AT140" s="3"/>
      <c r="AU140" s="2" t="s">
        <v>392</v>
      </c>
      <c r="AV140" s="3">
        <v>112</v>
      </c>
    </row>
    <row r="141" spans="1:48" ht="30" customHeight="1" x14ac:dyDescent="0.3">
      <c r="A141" s="16" t="s">
        <v>75</v>
      </c>
      <c r="B141" s="16" t="s">
        <v>76</v>
      </c>
      <c r="C141" s="16" t="s">
        <v>58</v>
      </c>
      <c r="D141" s="14">
        <v>807</v>
      </c>
      <c r="E141" s="15"/>
      <c r="F141" s="15"/>
      <c r="G141" s="15"/>
      <c r="H141" s="15"/>
      <c r="I141" s="15"/>
      <c r="J141" s="15"/>
      <c r="K141" s="15"/>
      <c r="L141" s="15"/>
      <c r="M141" s="16"/>
      <c r="N141" s="2" t="s">
        <v>77</v>
      </c>
      <c r="O141" s="2" t="s">
        <v>50</v>
      </c>
      <c r="P141" s="2" t="s">
        <v>50</v>
      </c>
      <c r="Q141" s="2" t="s">
        <v>378</v>
      </c>
      <c r="R141" s="2" t="s">
        <v>60</v>
      </c>
      <c r="S141" s="2" t="s">
        <v>61</v>
      </c>
      <c r="T141" s="2" t="s">
        <v>61</v>
      </c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2" t="s">
        <v>50</v>
      </c>
      <c r="AS141" s="2" t="s">
        <v>50</v>
      </c>
      <c r="AT141" s="3"/>
      <c r="AU141" s="2" t="s">
        <v>393</v>
      </c>
      <c r="AV141" s="3">
        <v>114</v>
      </c>
    </row>
    <row r="142" spans="1:48" ht="30" customHeight="1" x14ac:dyDescent="0.3">
      <c r="A142" s="16" t="s">
        <v>75</v>
      </c>
      <c r="B142" s="16" t="s">
        <v>394</v>
      </c>
      <c r="C142" s="16" t="s">
        <v>58</v>
      </c>
      <c r="D142" s="14">
        <v>562</v>
      </c>
      <c r="E142" s="15"/>
      <c r="F142" s="15"/>
      <c r="G142" s="15"/>
      <c r="H142" s="15"/>
      <c r="I142" s="15"/>
      <c r="J142" s="15"/>
      <c r="K142" s="15"/>
      <c r="L142" s="15"/>
      <c r="M142" s="16"/>
      <c r="N142" s="2" t="s">
        <v>395</v>
      </c>
      <c r="O142" s="2" t="s">
        <v>50</v>
      </c>
      <c r="P142" s="2" t="s">
        <v>50</v>
      </c>
      <c r="Q142" s="2" t="s">
        <v>378</v>
      </c>
      <c r="R142" s="2" t="s">
        <v>60</v>
      </c>
      <c r="S142" s="2" t="s">
        <v>61</v>
      </c>
      <c r="T142" s="2" t="s">
        <v>61</v>
      </c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2" t="s">
        <v>50</v>
      </c>
      <c r="AS142" s="2" t="s">
        <v>50</v>
      </c>
      <c r="AT142" s="3"/>
      <c r="AU142" s="2" t="s">
        <v>396</v>
      </c>
      <c r="AV142" s="3">
        <v>115</v>
      </c>
    </row>
    <row r="143" spans="1:48" ht="30" customHeight="1" x14ac:dyDescent="0.3">
      <c r="A143" s="16" t="s">
        <v>125</v>
      </c>
      <c r="B143" s="16" t="s">
        <v>357</v>
      </c>
      <c r="C143" s="16" t="s">
        <v>109</v>
      </c>
      <c r="D143" s="14">
        <v>16</v>
      </c>
      <c r="E143" s="15"/>
      <c r="F143" s="15"/>
      <c r="G143" s="15"/>
      <c r="H143" s="15"/>
      <c r="I143" s="15"/>
      <c r="J143" s="15"/>
      <c r="K143" s="15"/>
      <c r="L143" s="15"/>
      <c r="M143" s="16"/>
      <c r="N143" s="2" t="s">
        <v>358</v>
      </c>
      <c r="O143" s="2" t="s">
        <v>50</v>
      </c>
      <c r="P143" s="2" t="s">
        <v>50</v>
      </c>
      <c r="Q143" s="2" t="s">
        <v>378</v>
      </c>
      <c r="R143" s="2" t="s">
        <v>60</v>
      </c>
      <c r="S143" s="2" t="s">
        <v>61</v>
      </c>
      <c r="T143" s="2" t="s">
        <v>61</v>
      </c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2" t="s">
        <v>50</v>
      </c>
      <c r="AS143" s="2" t="s">
        <v>50</v>
      </c>
      <c r="AT143" s="3"/>
      <c r="AU143" s="2" t="s">
        <v>397</v>
      </c>
      <c r="AV143" s="3">
        <v>116</v>
      </c>
    </row>
    <row r="144" spans="1:48" ht="30" customHeight="1" x14ac:dyDescent="0.3">
      <c r="A144" s="16" t="s">
        <v>132</v>
      </c>
      <c r="B144" s="16" t="s">
        <v>133</v>
      </c>
      <c r="C144" s="16" t="s">
        <v>134</v>
      </c>
      <c r="D144" s="14">
        <v>113</v>
      </c>
      <c r="E144" s="15"/>
      <c r="F144" s="15"/>
      <c r="G144" s="15"/>
      <c r="H144" s="15"/>
      <c r="I144" s="15"/>
      <c r="J144" s="15"/>
      <c r="K144" s="15"/>
      <c r="L144" s="15"/>
      <c r="M144" s="16"/>
      <c r="N144" s="2" t="s">
        <v>135</v>
      </c>
      <c r="O144" s="2" t="s">
        <v>50</v>
      </c>
      <c r="P144" s="2" t="s">
        <v>50</v>
      </c>
      <c r="Q144" s="2" t="s">
        <v>378</v>
      </c>
      <c r="R144" s="2" t="s">
        <v>60</v>
      </c>
      <c r="S144" s="2" t="s">
        <v>61</v>
      </c>
      <c r="T144" s="2" t="s">
        <v>61</v>
      </c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2" t="s">
        <v>50</v>
      </c>
      <c r="AS144" s="2" t="s">
        <v>50</v>
      </c>
      <c r="AT144" s="3"/>
      <c r="AU144" s="2" t="s">
        <v>398</v>
      </c>
      <c r="AV144" s="3">
        <v>117</v>
      </c>
    </row>
    <row r="145" spans="1:48" ht="30" customHeight="1" x14ac:dyDescent="0.3">
      <c r="A145" s="16" t="s">
        <v>132</v>
      </c>
      <c r="B145" s="16" t="s">
        <v>137</v>
      </c>
      <c r="C145" s="16" t="s">
        <v>134</v>
      </c>
      <c r="D145" s="14">
        <v>64</v>
      </c>
      <c r="E145" s="15"/>
      <c r="F145" s="15"/>
      <c r="G145" s="15"/>
      <c r="H145" s="15"/>
      <c r="I145" s="15"/>
      <c r="J145" s="15"/>
      <c r="K145" s="15"/>
      <c r="L145" s="15"/>
      <c r="M145" s="16"/>
      <c r="N145" s="2" t="s">
        <v>138</v>
      </c>
      <c r="O145" s="2" t="s">
        <v>50</v>
      </c>
      <c r="P145" s="2" t="s">
        <v>50</v>
      </c>
      <c r="Q145" s="2" t="s">
        <v>378</v>
      </c>
      <c r="R145" s="2" t="s">
        <v>60</v>
      </c>
      <c r="S145" s="2" t="s">
        <v>61</v>
      </c>
      <c r="T145" s="2" t="s">
        <v>61</v>
      </c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2" t="s">
        <v>50</v>
      </c>
      <c r="AS145" s="2" t="s">
        <v>50</v>
      </c>
      <c r="AT145" s="3"/>
      <c r="AU145" s="2" t="s">
        <v>399</v>
      </c>
      <c r="AV145" s="3">
        <v>118</v>
      </c>
    </row>
    <row r="146" spans="1:48" ht="30" customHeight="1" x14ac:dyDescent="0.3">
      <c r="A146" s="14"/>
      <c r="B146" s="14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4"/>
      <c r="Q146" s="1" t="s">
        <v>378</v>
      </c>
    </row>
    <row r="147" spans="1:48" ht="30" customHeight="1" x14ac:dyDescent="0.3">
      <c r="A147" s="14"/>
      <c r="B147" s="14"/>
      <c r="C147" s="14"/>
      <c r="D147" s="14"/>
      <c r="E147" s="15"/>
      <c r="F147" s="15"/>
      <c r="G147" s="15"/>
      <c r="H147" s="15"/>
      <c r="I147" s="15"/>
      <c r="J147" s="15"/>
      <c r="K147" s="15"/>
      <c r="L147" s="15"/>
      <c r="M147" s="14"/>
      <c r="Q147" s="1" t="s">
        <v>378</v>
      </c>
    </row>
    <row r="148" spans="1:48" ht="30" customHeight="1" x14ac:dyDescent="0.3">
      <c r="A148" s="14"/>
      <c r="B148" s="14"/>
      <c r="C148" s="14"/>
      <c r="D148" s="14"/>
      <c r="E148" s="15"/>
      <c r="F148" s="15"/>
      <c r="G148" s="15"/>
      <c r="H148" s="15"/>
      <c r="I148" s="15"/>
      <c r="J148" s="15"/>
      <c r="K148" s="15"/>
      <c r="L148" s="15"/>
      <c r="M148" s="14"/>
      <c r="Q148" s="1" t="s">
        <v>378</v>
      </c>
    </row>
    <row r="149" spans="1:48" ht="30" customHeight="1" x14ac:dyDescent="0.3">
      <c r="A149" s="14"/>
      <c r="B149" s="14"/>
      <c r="C149" s="14"/>
      <c r="D149" s="14"/>
      <c r="E149" s="15"/>
      <c r="F149" s="15"/>
      <c r="G149" s="15"/>
      <c r="H149" s="15"/>
      <c r="I149" s="15"/>
      <c r="J149" s="15"/>
      <c r="K149" s="15"/>
      <c r="L149" s="15"/>
      <c r="M149" s="14"/>
      <c r="Q149" s="1" t="s">
        <v>378</v>
      </c>
    </row>
    <row r="150" spans="1:48" ht="30" customHeight="1" x14ac:dyDescent="0.3">
      <c r="A150" s="14"/>
      <c r="B150" s="14"/>
      <c r="C150" s="14"/>
      <c r="D150" s="14"/>
      <c r="E150" s="15"/>
      <c r="F150" s="15"/>
      <c r="G150" s="15"/>
      <c r="H150" s="15"/>
      <c r="I150" s="15"/>
      <c r="J150" s="15"/>
      <c r="K150" s="15"/>
      <c r="L150" s="15"/>
      <c r="M150" s="14"/>
      <c r="Q150" s="1" t="s">
        <v>378</v>
      </c>
    </row>
    <row r="151" spans="1:48" ht="30" customHeight="1" x14ac:dyDescent="0.3">
      <c r="A151" s="14"/>
      <c r="B151" s="14"/>
      <c r="C151" s="14"/>
      <c r="D151" s="14"/>
      <c r="E151" s="15"/>
      <c r="F151" s="15"/>
      <c r="G151" s="15"/>
      <c r="H151" s="15"/>
      <c r="I151" s="15"/>
      <c r="J151" s="15"/>
      <c r="K151" s="15"/>
      <c r="L151" s="15"/>
      <c r="M151" s="14"/>
      <c r="Q151" s="1" t="s">
        <v>378</v>
      </c>
    </row>
    <row r="152" spans="1:48" ht="30" customHeight="1" x14ac:dyDescent="0.3">
      <c r="A152" s="14"/>
      <c r="B152" s="14"/>
      <c r="C152" s="14"/>
      <c r="D152" s="14"/>
      <c r="E152" s="15"/>
      <c r="F152" s="15"/>
      <c r="G152" s="15"/>
      <c r="H152" s="15"/>
      <c r="I152" s="15"/>
      <c r="J152" s="15"/>
      <c r="K152" s="15"/>
      <c r="L152" s="15"/>
      <c r="M152" s="14"/>
      <c r="Q152" s="1" t="s">
        <v>378</v>
      </c>
    </row>
    <row r="153" spans="1:48" ht="30" customHeight="1" x14ac:dyDescent="0.3">
      <c r="A153" s="14"/>
      <c r="B153" s="14"/>
      <c r="C153" s="14"/>
      <c r="D153" s="14"/>
      <c r="E153" s="15"/>
      <c r="F153" s="15"/>
      <c r="G153" s="15"/>
      <c r="H153" s="15"/>
      <c r="I153" s="15"/>
      <c r="J153" s="15"/>
      <c r="K153" s="15"/>
      <c r="L153" s="15"/>
      <c r="M153" s="14"/>
      <c r="Q153" s="1" t="s">
        <v>378</v>
      </c>
    </row>
    <row r="154" spans="1:48" ht="30" customHeight="1" x14ac:dyDescent="0.3">
      <c r="A154" s="14"/>
      <c r="B154" s="14"/>
      <c r="C154" s="14"/>
      <c r="D154" s="14"/>
      <c r="E154" s="15"/>
      <c r="F154" s="15"/>
      <c r="G154" s="15"/>
      <c r="H154" s="15"/>
      <c r="I154" s="15"/>
      <c r="J154" s="15"/>
      <c r="K154" s="15"/>
      <c r="L154" s="15"/>
      <c r="M154" s="14"/>
      <c r="Q154" s="1" t="s">
        <v>378</v>
      </c>
    </row>
    <row r="155" spans="1:48" ht="30" customHeight="1" x14ac:dyDescent="0.3">
      <c r="A155" s="14"/>
      <c r="B155" s="14"/>
      <c r="C155" s="14"/>
      <c r="D155" s="14"/>
      <c r="E155" s="15"/>
      <c r="F155" s="15"/>
      <c r="G155" s="15"/>
      <c r="H155" s="15"/>
      <c r="I155" s="15"/>
      <c r="J155" s="15"/>
      <c r="K155" s="15"/>
      <c r="L155" s="15"/>
      <c r="M155" s="14"/>
      <c r="Q155" s="1" t="s">
        <v>378</v>
      </c>
    </row>
    <row r="156" spans="1:48" ht="30" customHeight="1" x14ac:dyDescent="0.3">
      <c r="A156" s="14"/>
      <c r="B156" s="14"/>
      <c r="C156" s="14"/>
      <c r="D156" s="14"/>
      <c r="E156" s="15"/>
      <c r="F156" s="15"/>
      <c r="G156" s="15"/>
      <c r="H156" s="15"/>
      <c r="I156" s="15"/>
      <c r="J156" s="15"/>
      <c r="K156" s="15"/>
      <c r="L156" s="15"/>
      <c r="M156" s="14"/>
      <c r="Q156" s="1" t="s">
        <v>378</v>
      </c>
    </row>
    <row r="157" spans="1:48" ht="30" customHeight="1" x14ac:dyDescent="0.3">
      <c r="A157" s="14"/>
      <c r="B157" s="14"/>
      <c r="C157" s="14"/>
      <c r="D157" s="14"/>
      <c r="E157" s="15"/>
      <c r="F157" s="15"/>
      <c r="G157" s="15"/>
      <c r="H157" s="15"/>
      <c r="I157" s="15"/>
      <c r="J157" s="15"/>
      <c r="K157" s="15"/>
      <c r="L157" s="15"/>
      <c r="M157" s="14"/>
      <c r="Q157" s="1" t="s">
        <v>378</v>
      </c>
    </row>
    <row r="158" spans="1:48" ht="30" customHeight="1" x14ac:dyDescent="0.3">
      <c r="A158" s="14"/>
      <c r="B158" s="14"/>
      <c r="C158" s="14"/>
      <c r="D158" s="14"/>
      <c r="E158" s="15"/>
      <c r="F158" s="15"/>
      <c r="G158" s="15"/>
      <c r="H158" s="15"/>
      <c r="I158" s="15"/>
      <c r="J158" s="15"/>
      <c r="K158" s="15"/>
      <c r="L158" s="15"/>
      <c r="M158" s="14"/>
      <c r="Q158" s="1" t="s">
        <v>378</v>
      </c>
    </row>
    <row r="159" spans="1:48" ht="30" customHeight="1" x14ac:dyDescent="0.3">
      <c r="A159" s="16" t="s">
        <v>188</v>
      </c>
      <c r="B159" s="14"/>
      <c r="C159" s="14"/>
      <c r="D159" s="14"/>
      <c r="E159" s="15"/>
      <c r="F159" s="15">
        <f>SUMIF(Q135:Q158,"010104",F135:F158)</f>
        <v>0</v>
      </c>
      <c r="G159" s="15"/>
      <c r="H159" s="15">
        <f>SUMIF(Q135:Q158,"010104",H135:H158)</f>
        <v>0</v>
      </c>
      <c r="I159" s="15"/>
      <c r="J159" s="15">
        <f>SUMIF(Q135:Q158,"010104",J135:J158)</f>
        <v>0</v>
      </c>
      <c r="K159" s="15"/>
      <c r="L159" s="15">
        <f>SUMIF(Q135:Q158,"010104",L135:L158)</f>
        <v>0</v>
      </c>
      <c r="M159" s="14"/>
      <c r="N159" t="s">
        <v>189</v>
      </c>
    </row>
    <row r="160" spans="1:48" ht="30" customHeight="1" x14ac:dyDescent="0.3">
      <c r="A160" s="16" t="s">
        <v>400</v>
      </c>
      <c r="B160" s="16" t="s">
        <v>50</v>
      </c>
      <c r="C160" s="14"/>
      <c r="D160" s="14"/>
      <c r="E160" s="15"/>
      <c r="F160" s="15"/>
      <c r="G160" s="15"/>
      <c r="H160" s="15"/>
      <c r="I160" s="15"/>
      <c r="J160" s="15"/>
      <c r="K160" s="15"/>
      <c r="L160" s="15"/>
      <c r="M160" s="14"/>
      <c r="N160" s="3"/>
      <c r="O160" s="3"/>
      <c r="P160" s="3"/>
      <c r="Q160" s="2" t="s">
        <v>401</v>
      </c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</row>
    <row r="161" spans="1:48" ht="30" customHeight="1" x14ac:dyDescent="0.3">
      <c r="A161" s="16" t="s">
        <v>192</v>
      </c>
      <c r="B161" s="16" t="s">
        <v>193</v>
      </c>
      <c r="C161" s="16" t="s">
        <v>58</v>
      </c>
      <c r="D161" s="20">
        <v>1329</v>
      </c>
      <c r="E161" s="15"/>
      <c r="F161" s="15"/>
      <c r="G161" s="15"/>
      <c r="H161" s="15"/>
      <c r="I161" s="15"/>
      <c r="J161" s="15"/>
      <c r="K161" s="15"/>
      <c r="L161" s="15"/>
      <c r="M161" s="16"/>
      <c r="N161" s="2" t="s">
        <v>194</v>
      </c>
      <c r="O161" s="2" t="s">
        <v>50</v>
      </c>
      <c r="P161" s="2" t="s">
        <v>50</v>
      </c>
      <c r="Q161" s="2" t="s">
        <v>401</v>
      </c>
      <c r="R161" s="2" t="s">
        <v>60</v>
      </c>
      <c r="S161" s="2" t="s">
        <v>61</v>
      </c>
      <c r="T161" s="2" t="s">
        <v>61</v>
      </c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2" t="s">
        <v>50</v>
      </c>
      <c r="AS161" s="2" t="s">
        <v>50</v>
      </c>
      <c r="AT161" s="3"/>
      <c r="AU161" s="2" t="s">
        <v>402</v>
      </c>
      <c r="AV161" s="3">
        <v>119</v>
      </c>
    </row>
    <row r="162" spans="1:48" ht="30" customHeight="1" x14ac:dyDescent="0.3">
      <c r="A162" s="16" t="s">
        <v>202</v>
      </c>
      <c r="B162" s="16" t="s">
        <v>203</v>
      </c>
      <c r="C162" s="16" t="s">
        <v>58</v>
      </c>
      <c r="D162" s="20">
        <v>60</v>
      </c>
      <c r="E162" s="15"/>
      <c r="F162" s="15"/>
      <c r="G162" s="15"/>
      <c r="H162" s="15"/>
      <c r="I162" s="15"/>
      <c r="J162" s="15"/>
      <c r="K162" s="15"/>
      <c r="L162" s="15"/>
      <c r="M162" s="16"/>
      <c r="N162" s="2" t="s">
        <v>204</v>
      </c>
      <c r="O162" s="2" t="s">
        <v>50</v>
      </c>
      <c r="P162" s="2" t="s">
        <v>50</v>
      </c>
      <c r="Q162" s="2" t="s">
        <v>401</v>
      </c>
      <c r="R162" s="2" t="s">
        <v>60</v>
      </c>
      <c r="S162" s="2" t="s">
        <v>61</v>
      </c>
      <c r="T162" s="2" t="s">
        <v>61</v>
      </c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2" t="s">
        <v>50</v>
      </c>
      <c r="AS162" s="2" t="s">
        <v>50</v>
      </c>
      <c r="AT162" s="3"/>
      <c r="AU162" s="2" t="s">
        <v>403</v>
      </c>
      <c r="AV162" s="3">
        <v>120</v>
      </c>
    </row>
    <row r="163" spans="1:48" ht="30" customHeight="1" x14ac:dyDescent="0.3">
      <c r="A163" s="16" t="s">
        <v>206</v>
      </c>
      <c r="B163" s="16" t="s">
        <v>207</v>
      </c>
      <c r="C163" s="16" t="s">
        <v>109</v>
      </c>
      <c r="D163" s="20">
        <v>120</v>
      </c>
      <c r="E163" s="15"/>
      <c r="F163" s="15"/>
      <c r="G163" s="15"/>
      <c r="H163" s="15"/>
      <c r="I163" s="15"/>
      <c r="J163" s="15"/>
      <c r="K163" s="15"/>
      <c r="L163" s="15"/>
      <c r="M163" s="16"/>
      <c r="N163" s="2" t="s">
        <v>208</v>
      </c>
      <c r="O163" s="2" t="s">
        <v>50</v>
      </c>
      <c r="P163" s="2" t="s">
        <v>50</v>
      </c>
      <c r="Q163" s="2" t="s">
        <v>401</v>
      </c>
      <c r="R163" s="2" t="s">
        <v>61</v>
      </c>
      <c r="S163" s="2" t="s">
        <v>61</v>
      </c>
      <c r="T163" s="2" t="s">
        <v>60</v>
      </c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2" t="s">
        <v>50</v>
      </c>
      <c r="AS163" s="2" t="s">
        <v>50</v>
      </c>
      <c r="AT163" s="3"/>
      <c r="AU163" s="2" t="s">
        <v>404</v>
      </c>
      <c r="AV163" s="3">
        <v>121</v>
      </c>
    </row>
    <row r="164" spans="1:48" ht="30" customHeight="1" x14ac:dyDescent="0.3">
      <c r="A164" s="16" t="s">
        <v>202</v>
      </c>
      <c r="B164" s="16" t="s">
        <v>405</v>
      </c>
      <c r="C164" s="16" t="s">
        <v>58</v>
      </c>
      <c r="D164" s="20">
        <v>32</v>
      </c>
      <c r="E164" s="15"/>
      <c r="F164" s="15"/>
      <c r="G164" s="15"/>
      <c r="H164" s="15"/>
      <c r="I164" s="15"/>
      <c r="J164" s="15"/>
      <c r="K164" s="15"/>
      <c r="L164" s="15"/>
      <c r="M164" s="16"/>
      <c r="N164" s="2" t="s">
        <v>406</v>
      </c>
      <c r="O164" s="2" t="s">
        <v>50</v>
      </c>
      <c r="P164" s="2" t="s">
        <v>50</v>
      </c>
      <c r="Q164" s="2" t="s">
        <v>401</v>
      </c>
      <c r="R164" s="2" t="s">
        <v>60</v>
      </c>
      <c r="S164" s="2" t="s">
        <v>61</v>
      </c>
      <c r="T164" s="2" t="s">
        <v>61</v>
      </c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2" t="s">
        <v>50</v>
      </c>
      <c r="AS164" s="2" t="s">
        <v>50</v>
      </c>
      <c r="AT164" s="3"/>
      <c r="AU164" s="2" t="s">
        <v>407</v>
      </c>
      <c r="AV164" s="3">
        <v>123</v>
      </c>
    </row>
    <row r="165" spans="1:48" ht="30" customHeight="1" x14ac:dyDescent="0.3">
      <c r="A165" s="16" t="s">
        <v>202</v>
      </c>
      <c r="B165" s="16" t="s">
        <v>408</v>
      </c>
      <c r="C165" s="16" t="s">
        <v>58</v>
      </c>
      <c r="D165" s="20">
        <v>29</v>
      </c>
      <c r="E165" s="15"/>
      <c r="F165" s="15"/>
      <c r="G165" s="15"/>
      <c r="H165" s="15"/>
      <c r="I165" s="15"/>
      <c r="J165" s="15"/>
      <c r="K165" s="15"/>
      <c r="L165" s="15"/>
      <c r="M165" s="16"/>
      <c r="N165" s="2" t="s">
        <v>409</v>
      </c>
      <c r="O165" s="2" t="s">
        <v>50</v>
      </c>
      <c r="P165" s="2" t="s">
        <v>50</v>
      </c>
      <c r="Q165" s="2" t="s">
        <v>401</v>
      </c>
      <c r="R165" s="2" t="s">
        <v>60</v>
      </c>
      <c r="S165" s="2" t="s">
        <v>61</v>
      </c>
      <c r="T165" s="2" t="s">
        <v>61</v>
      </c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2" t="s">
        <v>50</v>
      </c>
      <c r="AS165" s="2" t="s">
        <v>50</v>
      </c>
      <c r="AT165" s="3"/>
      <c r="AU165" s="2" t="s">
        <v>410</v>
      </c>
      <c r="AV165" s="3">
        <v>124</v>
      </c>
    </row>
    <row r="166" spans="1:48" ht="30" customHeight="1" x14ac:dyDescent="0.3">
      <c r="A166" s="16" t="s">
        <v>206</v>
      </c>
      <c r="B166" s="16" t="s">
        <v>411</v>
      </c>
      <c r="C166" s="16" t="s">
        <v>109</v>
      </c>
      <c r="D166" s="20">
        <v>2</v>
      </c>
      <c r="E166" s="15"/>
      <c r="F166" s="15"/>
      <c r="G166" s="15"/>
      <c r="H166" s="15"/>
      <c r="I166" s="15"/>
      <c r="J166" s="15"/>
      <c r="K166" s="15"/>
      <c r="L166" s="15"/>
      <c r="M166" s="16"/>
      <c r="N166" s="2" t="s">
        <v>412</v>
      </c>
      <c r="O166" s="2" t="s">
        <v>50</v>
      </c>
      <c r="P166" s="2" t="s">
        <v>50</v>
      </c>
      <c r="Q166" s="2" t="s">
        <v>401</v>
      </c>
      <c r="R166" s="2" t="s">
        <v>61</v>
      </c>
      <c r="S166" s="2" t="s">
        <v>61</v>
      </c>
      <c r="T166" s="2" t="s">
        <v>60</v>
      </c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2" t="s">
        <v>50</v>
      </c>
      <c r="AS166" s="2" t="s">
        <v>50</v>
      </c>
      <c r="AT166" s="3"/>
      <c r="AU166" s="2" t="s">
        <v>413</v>
      </c>
      <c r="AV166" s="3">
        <v>125</v>
      </c>
    </row>
    <row r="167" spans="1:48" ht="30" customHeight="1" x14ac:dyDescent="0.3">
      <c r="A167" s="16" t="s">
        <v>206</v>
      </c>
      <c r="B167" s="16" t="s">
        <v>414</v>
      </c>
      <c r="C167" s="16" t="s">
        <v>109</v>
      </c>
      <c r="D167" s="20">
        <v>2</v>
      </c>
      <c r="E167" s="15"/>
      <c r="F167" s="15"/>
      <c r="G167" s="15"/>
      <c r="H167" s="15"/>
      <c r="I167" s="15"/>
      <c r="J167" s="15"/>
      <c r="K167" s="15"/>
      <c r="L167" s="15"/>
      <c r="M167" s="16"/>
      <c r="N167" s="2" t="s">
        <v>415</v>
      </c>
      <c r="O167" s="2" t="s">
        <v>50</v>
      </c>
      <c r="P167" s="2" t="s">
        <v>50</v>
      </c>
      <c r="Q167" s="2" t="s">
        <v>401</v>
      </c>
      <c r="R167" s="2" t="s">
        <v>61</v>
      </c>
      <c r="S167" s="2" t="s">
        <v>61</v>
      </c>
      <c r="T167" s="2" t="s">
        <v>60</v>
      </c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2" t="s">
        <v>50</v>
      </c>
      <c r="AS167" s="2" t="s">
        <v>50</v>
      </c>
      <c r="AT167" s="3"/>
      <c r="AU167" s="2" t="s">
        <v>416</v>
      </c>
      <c r="AV167" s="3">
        <v>126</v>
      </c>
    </row>
    <row r="168" spans="1:48" ht="30" customHeight="1" x14ac:dyDescent="0.3">
      <c r="A168" s="16" t="s">
        <v>216</v>
      </c>
      <c r="B168" s="16" t="s">
        <v>343</v>
      </c>
      <c r="C168" s="16" t="s">
        <v>58</v>
      </c>
      <c r="D168" s="20">
        <v>1368</v>
      </c>
      <c r="E168" s="15"/>
      <c r="F168" s="15"/>
      <c r="G168" s="15"/>
      <c r="H168" s="15"/>
      <c r="I168" s="15"/>
      <c r="J168" s="15"/>
      <c r="K168" s="15"/>
      <c r="L168" s="15"/>
      <c r="M168" s="16"/>
      <c r="N168" s="2" t="s">
        <v>344</v>
      </c>
      <c r="O168" s="2" t="s">
        <v>50</v>
      </c>
      <c r="P168" s="2" t="s">
        <v>50</v>
      </c>
      <c r="Q168" s="2" t="s">
        <v>401</v>
      </c>
      <c r="R168" s="2" t="s">
        <v>60</v>
      </c>
      <c r="S168" s="2" t="s">
        <v>61</v>
      </c>
      <c r="T168" s="2" t="s">
        <v>61</v>
      </c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2" t="s">
        <v>50</v>
      </c>
      <c r="AS168" s="2" t="s">
        <v>50</v>
      </c>
      <c r="AT168" s="3"/>
      <c r="AU168" s="2" t="s">
        <v>417</v>
      </c>
      <c r="AV168" s="3">
        <v>127</v>
      </c>
    </row>
    <row r="169" spans="1:48" ht="30" customHeight="1" x14ac:dyDescent="0.3">
      <c r="A169" s="16" t="s">
        <v>94</v>
      </c>
      <c r="B169" s="16" t="s">
        <v>346</v>
      </c>
      <c r="C169" s="16" t="s">
        <v>58</v>
      </c>
      <c r="D169" s="20">
        <v>684</v>
      </c>
      <c r="E169" s="15"/>
      <c r="F169" s="15"/>
      <c r="G169" s="15"/>
      <c r="H169" s="15"/>
      <c r="I169" s="15"/>
      <c r="J169" s="15"/>
      <c r="K169" s="15"/>
      <c r="L169" s="15"/>
      <c r="M169" s="16"/>
      <c r="N169" s="2" t="s">
        <v>347</v>
      </c>
      <c r="O169" s="2" t="s">
        <v>50</v>
      </c>
      <c r="P169" s="2" t="s">
        <v>50</v>
      </c>
      <c r="Q169" s="2" t="s">
        <v>401</v>
      </c>
      <c r="R169" s="2" t="s">
        <v>60</v>
      </c>
      <c r="S169" s="2" t="s">
        <v>61</v>
      </c>
      <c r="T169" s="2" t="s">
        <v>61</v>
      </c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2" t="s">
        <v>50</v>
      </c>
      <c r="AS169" s="2" t="s">
        <v>50</v>
      </c>
      <c r="AT169" s="3"/>
      <c r="AU169" s="2" t="s">
        <v>418</v>
      </c>
      <c r="AV169" s="3">
        <v>128</v>
      </c>
    </row>
    <row r="170" spans="1:48" ht="30" customHeight="1" x14ac:dyDescent="0.3">
      <c r="A170" s="16" t="s">
        <v>94</v>
      </c>
      <c r="B170" s="16" t="s">
        <v>101</v>
      </c>
      <c r="C170" s="16" t="s">
        <v>58</v>
      </c>
      <c r="D170" s="20">
        <v>32</v>
      </c>
      <c r="E170" s="15"/>
      <c r="F170" s="15"/>
      <c r="G170" s="15"/>
      <c r="H170" s="15"/>
      <c r="I170" s="15"/>
      <c r="J170" s="15"/>
      <c r="K170" s="15"/>
      <c r="L170" s="15"/>
      <c r="M170" s="16"/>
      <c r="N170" s="2" t="s">
        <v>102</v>
      </c>
      <c r="O170" s="2" t="s">
        <v>50</v>
      </c>
      <c r="P170" s="2" t="s">
        <v>50</v>
      </c>
      <c r="Q170" s="2" t="s">
        <v>401</v>
      </c>
      <c r="R170" s="2" t="s">
        <v>60</v>
      </c>
      <c r="S170" s="2" t="s">
        <v>61</v>
      </c>
      <c r="T170" s="2" t="s">
        <v>61</v>
      </c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2" t="s">
        <v>50</v>
      </c>
      <c r="AS170" s="2" t="s">
        <v>50</v>
      </c>
      <c r="AT170" s="3"/>
      <c r="AU170" s="2" t="s">
        <v>419</v>
      </c>
      <c r="AV170" s="3">
        <v>129</v>
      </c>
    </row>
    <row r="171" spans="1:48" ht="30" customHeight="1" x14ac:dyDescent="0.3">
      <c r="A171" s="16" t="s">
        <v>94</v>
      </c>
      <c r="B171" s="16" t="s">
        <v>420</v>
      </c>
      <c r="C171" s="16" t="s">
        <v>58</v>
      </c>
      <c r="D171" s="20">
        <v>29</v>
      </c>
      <c r="E171" s="15"/>
      <c r="F171" s="15"/>
      <c r="G171" s="15"/>
      <c r="H171" s="15"/>
      <c r="I171" s="15"/>
      <c r="J171" s="15"/>
      <c r="K171" s="15"/>
      <c r="L171" s="15"/>
      <c r="M171" s="16"/>
      <c r="N171" s="2" t="s">
        <v>421</v>
      </c>
      <c r="O171" s="2" t="s">
        <v>50</v>
      </c>
      <c r="P171" s="2" t="s">
        <v>50</v>
      </c>
      <c r="Q171" s="2" t="s">
        <v>401</v>
      </c>
      <c r="R171" s="2" t="s">
        <v>60</v>
      </c>
      <c r="S171" s="2" t="s">
        <v>61</v>
      </c>
      <c r="T171" s="2" t="s">
        <v>61</v>
      </c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2" t="s">
        <v>50</v>
      </c>
      <c r="AS171" s="2" t="s">
        <v>50</v>
      </c>
      <c r="AT171" s="3"/>
      <c r="AU171" s="2" t="s">
        <v>422</v>
      </c>
      <c r="AV171" s="3">
        <v>130</v>
      </c>
    </row>
    <row r="172" spans="1:48" ht="30" customHeight="1" x14ac:dyDescent="0.3">
      <c r="A172" s="16" t="s">
        <v>75</v>
      </c>
      <c r="B172" s="16" t="s">
        <v>88</v>
      </c>
      <c r="C172" s="16" t="s">
        <v>58</v>
      </c>
      <c r="D172" s="20">
        <v>32</v>
      </c>
      <c r="E172" s="15"/>
      <c r="F172" s="15"/>
      <c r="G172" s="15"/>
      <c r="H172" s="15"/>
      <c r="I172" s="15"/>
      <c r="J172" s="15"/>
      <c r="K172" s="15"/>
      <c r="L172" s="15"/>
      <c r="M172" s="16"/>
      <c r="N172" s="2" t="s">
        <v>89</v>
      </c>
      <c r="O172" s="2" t="s">
        <v>50</v>
      </c>
      <c r="P172" s="2" t="s">
        <v>50</v>
      </c>
      <c r="Q172" s="2" t="s">
        <v>401</v>
      </c>
      <c r="R172" s="2" t="s">
        <v>60</v>
      </c>
      <c r="S172" s="2" t="s">
        <v>61</v>
      </c>
      <c r="T172" s="2" t="s">
        <v>61</v>
      </c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2" t="s">
        <v>50</v>
      </c>
      <c r="AS172" s="2" t="s">
        <v>50</v>
      </c>
      <c r="AT172" s="3"/>
      <c r="AU172" s="2" t="s">
        <v>423</v>
      </c>
      <c r="AV172" s="3">
        <v>131</v>
      </c>
    </row>
    <row r="173" spans="1:48" ht="30" customHeight="1" x14ac:dyDescent="0.3">
      <c r="A173" s="16" t="s">
        <v>75</v>
      </c>
      <c r="B173" s="16" t="s">
        <v>424</v>
      </c>
      <c r="C173" s="16" t="s">
        <v>58</v>
      </c>
      <c r="D173" s="20">
        <v>116</v>
      </c>
      <c r="E173" s="15"/>
      <c r="F173" s="15"/>
      <c r="G173" s="15"/>
      <c r="H173" s="15"/>
      <c r="I173" s="15"/>
      <c r="J173" s="15"/>
      <c r="K173" s="15"/>
      <c r="L173" s="15"/>
      <c r="M173" s="16"/>
      <c r="N173" s="2" t="s">
        <v>425</v>
      </c>
      <c r="O173" s="2" t="s">
        <v>50</v>
      </c>
      <c r="P173" s="2" t="s">
        <v>50</v>
      </c>
      <c r="Q173" s="2" t="s">
        <v>401</v>
      </c>
      <c r="R173" s="2" t="s">
        <v>60</v>
      </c>
      <c r="S173" s="2" t="s">
        <v>61</v>
      </c>
      <c r="T173" s="2" t="s">
        <v>61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50</v>
      </c>
      <c r="AS173" s="2" t="s">
        <v>50</v>
      </c>
      <c r="AT173" s="3"/>
      <c r="AU173" s="2" t="s">
        <v>426</v>
      </c>
      <c r="AV173" s="3">
        <v>132</v>
      </c>
    </row>
    <row r="174" spans="1:48" ht="30" customHeight="1" x14ac:dyDescent="0.3">
      <c r="A174" s="16" t="s">
        <v>230</v>
      </c>
      <c r="B174" s="16" t="s">
        <v>231</v>
      </c>
      <c r="C174" s="16" t="s">
        <v>109</v>
      </c>
      <c r="D174" s="20">
        <v>123</v>
      </c>
      <c r="E174" s="15"/>
      <c r="F174" s="15"/>
      <c r="G174" s="15"/>
      <c r="H174" s="15"/>
      <c r="I174" s="15"/>
      <c r="J174" s="15"/>
      <c r="K174" s="15"/>
      <c r="L174" s="15"/>
      <c r="M174" s="16"/>
      <c r="N174" s="2" t="s">
        <v>232</v>
      </c>
      <c r="O174" s="2" t="s">
        <v>50</v>
      </c>
      <c r="P174" s="2" t="s">
        <v>50</v>
      </c>
      <c r="Q174" s="2" t="s">
        <v>401</v>
      </c>
      <c r="R174" s="2" t="s">
        <v>60</v>
      </c>
      <c r="S174" s="2" t="s">
        <v>61</v>
      </c>
      <c r="T174" s="2" t="s">
        <v>61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50</v>
      </c>
      <c r="AS174" s="2" t="s">
        <v>50</v>
      </c>
      <c r="AT174" s="3"/>
      <c r="AU174" s="2" t="s">
        <v>427</v>
      </c>
      <c r="AV174" s="3">
        <v>133</v>
      </c>
    </row>
    <row r="175" spans="1:48" ht="30" customHeight="1" x14ac:dyDescent="0.3">
      <c r="A175" s="16" t="s">
        <v>230</v>
      </c>
      <c r="B175" s="16" t="s">
        <v>234</v>
      </c>
      <c r="C175" s="16" t="s">
        <v>109</v>
      </c>
      <c r="D175" s="20">
        <v>63</v>
      </c>
      <c r="E175" s="15"/>
      <c r="F175" s="15"/>
      <c r="G175" s="15"/>
      <c r="H175" s="15"/>
      <c r="I175" s="15"/>
      <c r="J175" s="15"/>
      <c r="K175" s="15"/>
      <c r="L175" s="15"/>
      <c r="M175" s="16"/>
      <c r="N175" s="2" t="s">
        <v>235</v>
      </c>
      <c r="O175" s="2" t="s">
        <v>50</v>
      </c>
      <c r="P175" s="2" t="s">
        <v>50</v>
      </c>
      <c r="Q175" s="2" t="s">
        <v>401</v>
      </c>
      <c r="R175" s="2" t="s">
        <v>60</v>
      </c>
      <c r="S175" s="2" t="s">
        <v>61</v>
      </c>
      <c r="T175" s="2" t="s">
        <v>61</v>
      </c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50</v>
      </c>
      <c r="AS175" s="2" t="s">
        <v>50</v>
      </c>
      <c r="AT175" s="3"/>
      <c r="AU175" s="2" t="s">
        <v>428</v>
      </c>
      <c r="AV175" s="3">
        <v>134</v>
      </c>
    </row>
    <row r="176" spans="1:48" ht="30" customHeight="1" x14ac:dyDescent="0.3">
      <c r="A176" s="16" t="s">
        <v>237</v>
      </c>
      <c r="B176" s="16" t="s">
        <v>238</v>
      </c>
      <c r="C176" s="16" t="s">
        <v>109</v>
      </c>
      <c r="D176" s="20">
        <v>123</v>
      </c>
      <c r="E176" s="15"/>
      <c r="F176" s="15"/>
      <c r="G176" s="15"/>
      <c r="H176" s="15"/>
      <c r="I176" s="15"/>
      <c r="J176" s="15"/>
      <c r="K176" s="15"/>
      <c r="L176" s="15"/>
      <c r="M176" s="16"/>
      <c r="N176" s="2" t="s">
        <v>239</v>
      </c>
      <c r="O176" s="2" t="s">
        <v>50</v>
      </c>
      <c r="P176" s="2" t="s">
        <v>50</v>
      </c>
      <c r="Q176" s="2" t="s">
        <v>401</v>
      </c>
      <c r="R176" s="2" t="s">
        <v>61</v>
      </c>
      <c r="S176" s="2" t="s">
        <v>61</v>
      </c>
      <c r="T176" s="2" t="s">
        <v>60</v>
      </c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2" t="s">
        <v>50</v>
      </c>
      <c r="AS176" s="2" t="s">
        <v>50</v>
      </c>
      <c r="AT176" s="3"/>
      <c r="AU176" s="2" t="s">
        <v>429</v>
      </c>
      <c r="AV176" s="3">
        <v>135</v>
      </c>
    </row>
    <row r="177" spans="1:48" ht="30" customHeight="1" x14ac:dyDescent="0.3">
      <c r="A177" s="16" t="s">
        <v>237</v>
      </c>
      <c r="B177" s="16" t="s">
        <v>241</v>
      </c>
      <c r="C177" s="16" t="s">
        <v>109</v>
      </c>
      <c r="D177" s="20">
        <v>63</v>
      </c>
      <c r="E177" s="15"/>
      <c r="F177" s="15"/>
      <c r="G177" s="15"/>
      <c r="H177" s="15"/>
      <c r="I177" s="15"/>
      <c r="J177" s="15"/>
      <c r="K177" s="15"/>
      <c r="L177" s="15"/>
      <c r="M177" s="16"/>
      <c r="N177" s="2" t="s">
        <v>242</v>
      </c>
      <c r="O177" s="2" t="s">
        <v>50</v>
      </c>
      <c r="P177" s="2" t="s">
        <v>50</v>
      </c>
      <c r="Q177" s="2" t="s">
        <v>401</v>
      </c>
      <c r="R177" s="2" t="s">
        <v>61</v>
      </c>
      <c r="S177" s="2" t="s">
        <v>61</v>
      </c>
      <c r="T177" s="2" t="s">
        <v>60</v>
      </c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2" t="s">
        <v>50</v>
      </c>
      <c r="AS177" s="2" t="s">
        <v>50</v>
      </c>
      <c r="AT177" s="3"/>
      <c r="AU177" s="2" t="s">
        <v>430</v>
      </c>
      <c r="AV177" s="3">
        <v>136</v>
      </c>
    </row>
    <row r="178" spans="1:48" ht="30" customHeight="1" x14ac:dyDescent="0.3">
      <c r="A178" s="16" t="s">
        <v>125</v>
      </c>
      <c r="B178" s="16" t="s">
        <v>357</v>
      </c>
      <c r="C178" s="16" t="s">
        <v>109</v>
      </c>
      <c r="D178" s="20">
        <v>2</v>
      </c>
      <c r="E178" s="15"/>
      <c r="F178" s="15"/>
      <c r="G178" s="15"/>
      <c r="H178" s="15"/>
      <c r="I178" s="15"/>
      <c r="J178" s="15"/>
      <c r="K178" s="15"/>
      <c r="L178" s="15"/>
      <c r="M178" s="16"/>
      <c r="N178" s="2" t="s">
        <v>358</v>
      </c>
      <c r="O178" s="2" t="s">
        <v>50</v>
      </c>
      <c r="P178" s="2" t="s">
        <v>50</v>
      </c>
      <c r="Q178" s="2" t="s">
        <v>401</v>
      </c>
      <c r="R178" s="2" t="s">
        <v>60</v>
      </c>
      <c r="S178" s="2" t="s">
        <v>61</v>
      </c>
      <c r="T178" s="2" t="s">
        <v>61</v>
      </c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2" t="s">
        <v>50</v>
      </c>
      <c r="AS178" s="2" t="s">
        <v>50</v>
      </c>
      <c r="AT178" s="3"/>
      <c r="AU178" s="2" t="s">
        <v>431</v>
      </c>
      <c r="AV178" s="3">
        <v>137</v>
      </c>
    </row>
    <row r="179" spans="1:48" ht="30" customHeight="1" x14ac:dyDescent="0.3">
      <c r="A179" s="16" t="s">
        <v>432</v>
      </c>
      <c r="B179" s="16" t="s">
        <v>294</v>
      </c>
      <c r="C179" s="16" t="s">
        <v>134</v>
      </c>
      <c r="D179" s="20">
        <v>61</v>
      </c>
      <c r="E179" s="15"/>
      <c r="F179" s="15"/>
      <c r="G179" s="15"/>
      <c r="H179" s="15"/>
      <c r="I179" s="15"/>
      <c r="J179" s="15"/>
      <c r="K179" s="15"/>
      <c r="L179" s="15"/>
      <c r="M179" s="16"/>
      <c r="N179" s="2" t="s">
        <v>433</v>
      </c>
      <c r="O179" s="2" t="s">
        <v>50</v>
      </c>
      <c r="P179" s="2" t="s">
        <v>50</v>
      </c>
      <c r="Q179" s="2" t="s">
        <v>401</v>
      </c>
      <c r="R179" s="2" t="s">
        <v>60</v>
      </c>
      <c r="S179" s="2" t="s">
        <v>61</v>
      </c>
      <c r="T179" s="2" t="s">
        <v>61</v>
      </c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2" t="s">
        <v>50</v>
      </c>
      <c r="AS179" s="2" t="s">
        <v>50</v>
      </c>
      <c r="AT179" s="3"/>
      <c r="AU179" s="2" t="s">
        <v>434</v>
      </c>
      <c r="AV179" s="3">
        <v>138</v>
      </c>
    </row>
    <row r="180" spans="1:48" ht="30" customHeight="1" x14ac:dyDescent="0.3">
      <c r="A180" s="16" t="s">
        <v>132</v>
      </c>
      <c r="B180" s="16" t="s">
        <v>286</v>
      </c>
      <c r="C180" s="16" t="s">
        <v>134</v>
      </c>
      <c r="D180" s="20">
        <v>666</v>
      </c>
      <c r="E180" s="15"/>
      <c r="F180" s="15"/>
      <c r="G180" s="15"/>
      <c r="H180" s="15"/>
      <c r="I180" s="15"/>
      <c r="J180" s="15"/>
      <c r="K180" s="15"/>
      <c r="L180" s="15"/>
      <c r="M180" s="16"/>
      <c r="N180" s="2" t="s">
        <v>287</v>
      </c>
      <c r="O180" s="2" t="s">
        <v>50</v>
      </c>
      <c r="P180" s="2" t="s">
        <v>50</v>
      </c>
      <c r="Q180" s="2" t="s">
        <v>401</v>
      </c>
      <c r="R180" s="2" t="s">
        <v>60</v>
      </c>
      <c r="S180" s="2" t="s">
        <v>61</v>
      </c>
      <c r="T180" s="2" t="s">
        <v>61</v>
      </c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2" t="s">
        <v>50</v>
      </c>
      <c r="AS180" s="2" t="s">
        <v>50</v>
      </c>
      <c r="AT180" s="3"/>
      <c r="AU180" s="2" t="s">
        <v>435</v>
      </c>
      <c r="AV180" s="3">
        <v>139</v>
      </c>
    </row>
    <row r="181" spans="1:48" ht="30" customHeight="1" x14ac:dyDescent="0.3">
      <c r="A181" s="14"/>
      <c r="B181" s="14"/>
      <c r="C181" s="14"/>
      <c r="D181" s="14"/>
      <c r="E181" s="15"/>
      <c r="F181" s="15"/>
      <c r="G181" s="15"/>
      <c r="H181" s="15"/>
      <c r="I181" s="15"/>
      <c r="J181" s="15"/>
      <c r="K181" s="15"/>
      <c r="L181" s="15"/>
      <c r="M181" s="14"/>
      <c r="Q181" s="1" t="s">
        <v>401</v>
      </c>
    </row>
    <row r="182" spans="1:48" ht="30" customHeight="1" x14ac:dyDescent="0.3">
      <c r="A182" s="14"/>
      <c r="B182" s="14"/>
      <c r="C182" s="14"/>
      <c r="D182" s="14"/>
      <c r="E182" s="15"/>
      <c r="F182" s="15"/>
      <c r="G182" s="15"/>
      <c r="H182" s="15"/>
      <c r="I182" s="15"/>
      <c r="J182" s="15"/>
      <c r="K182" s="15"/>
      <c r="L182" s="15"/>
      <c r="M182" s="14"/>
      <c r="Q182" s="1" t="s">
        <v>401</v>
      </c>
    </row>
    <row r="183" spans="1:48" ht="30" customHeight="1" x14ac:dyDescent="0.3">
      <c r="A183" s="14"/>
      <c r="B183" s="14"/>
      <c r="C183" s="14"/>
      <c r="D183" s="14"/>
      <c r="E183" s="15"/>
      <c r="F183" s="15"/>
      <c r="G183" s="15"/>
      <c r="H183" s="15"/>
      <c r="I183" s="15"/>
      <c r="J183" s="15"/>
      <c r="K183" s="15"/>
      <c r="L183" s="15"/>
      <c r="M183" s="14"/>
      <c r="Q183" s="1" t="s">
        <v>401</v>
      </c>
    </row>
    <row r="184" spans="1:48" ht="30" customHeight="1" x14ac:dyDescent="0.3">
      <c r="A184" s="14"/>
      <c r="B184" s="14"/>
      <c r="C184" s="14"/>
      <c r="D184" s="14"/>
      <c r="E184" s="15"/>
      <c r="F184" s="15"/>
      <c r="G184" s="15"/>
      <c r="H184" s="15"/>
      <c r="I184" s="15"/>
      <c r="J184" s="15"/>
      <c r="K184" s="15"/>
      <c r="L184" s="15"/>
      <c r="M184" s="14"/>
      <c r="Q184" s="1" t="s">
        <v>401</v>
      </c>
    </row>
    <row r="185" spans="1:48" ht="30" customHeight="1" x14ac:dyDescent="0.3">
      <c r="A185" s="16" t="s">
        <v>188</v>
      </c>
      <c r="B185" s="14"/>
      <c r="C185" s="14"/>
      <c r="D185" s="14"/>
      <c r="E185" s="15"/>
      <c r="F185" s="15">
        <f>SUMIF(Q161:Q184,"010105",F161:F184)</f>
        <v>0</v>
      </c>
      <c r="G185" s="15"/>
      <c r="H185" s="15">
        <f>SUMIF(Q161:Q184,"010105",H161:H184)</f>
        <v>0</v>
      </c>
      <c r="I185" s="15"/>
      <c r="J185" s="15">
        <f>SUMIF(Q161:Q184,"010105",J161:J184)</f>
        <v>0</v>
      </c>
      <c r="K185" s="15"/>
      <c r="L185" s="15">
        <f>SUMIF(Q161:Q184,"010105",L161:L184)</f>
        <v>0</v>
      </c>
      <c r="M185" s="14"/>
      <c r="N185" t="s">
        <v>189</v>
      </c>
    </row>
    <row r="186" spans="1:48" ht="30" customHeight="1" x14ac:dyDescent="0.3">
      <c r="A186" s="16" t="s">
        <v>436</v>
      </c>
      <c r="B186" s="16" t="s">
        <v>50</v>
      </c>
      <c r="C186" s="14"/>
      <c r="D186" s="14"/>
      <c r="E186" s="15"/>
      <c r="F186" s="15"/>
      <c r="G186" s="15"/>
      <c r="H186" s="15"/>
      <c r="I186" s="15"/>
      <c r="J186" s="15"/>
      <c r="K186" s="15"/>
      <c r="L186" s="15"/>
      <c r="M186" s="14"/>
      <c r="N186" s="3"/>
      <c r="O186" s="3"/>
      <c r="P186" s="3"/>
      <c r="Q186" s="2" t="s">
        <v>437</v>
      </c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</row>
    <row r="187" spans="1:48" ht="30" customHeight="1" x14ac:dyDescent="0.3">
      <c r="A187" s="16" t="s">
        <v>438</v>
      </c>
      <c r="B187" s="16" t="s">
        <v>439</v>
      </c>
      <c r="C187" s="16" t="s">
        <v>58</v>
      </c>
      <c r="D187" s="14">
        <v>215</v>
      </c>
      <c r="E187" s="15"/>
      <c r="F187" s="15"/>
      <c r="G187" s="15"/>
      <c r="H187" s="15"/>
      <c r="I187" s="15"/>
      <c r="J187" s="15"/>
      <c r="K187" s="15"/>
      <c r="L187" s="15"/>
      <c r="M187" s="16"/>
      <c r="N187" s="2" t="s">
        <v>440</v>
      </c>
      <c r="O187" s="2" t="s">
        <v>50</v>
      </c>
      <c r="P187" s="2" t="s">
        <v>50</v>
      </c>
      <c r="Q187" s="2" t="s">
        <v>437</v>
      </c>
      <c r="R187" s="2" t="s">
        <v>60</v>
      </c>
      <c r="S187" s="2" t="s">
        <v>61</v>
      </c>
      <c r="T187" s="2" t="s">
        <v>61</v>
      </c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2" t="s">
        <v>50</v>
      </c>
      <c r="AS187" s="2" t="s">
        <v>50</v>
      </c>
      <c r="AT187" s="3"/>
      <c r="AU187" s="2" t="s">
        <v>441</v>
      </c>
      <c r="AV187" s="3">
        <v>338</v>
      </c>
    </row>
    <row r="188" spans="1:48" ht="30" customHeight="1" x14ac:dyDescent="0.3">
      <c r="A188" s="16" t="s">
        <v>442</v>
      </c>
      <c r="B188" s="16" t="s">
        <v>443</v>
      </c>
      <c r="C188" s="16" t="s">
        <v>58</v>
      </c>
      <c r="D188" s="14">
        <v>215</v>
      </c>
      <c r="E188" s="15"/>
      <c r="F188" s="15"/>
      <c r="G188" s="15"/>
      <c r="H188" s="15"/>
      <c r="I188" s="15"/>
      <c r="J188" s="15"/>
      <c r="K188" s="15"/>
      <c r="L188" s="15"/>
      <c r="M188" s="16"/>
      <c r="N188" s="2" t="s">
        <v>444</v>
      </c>
      <c r="O188" s="2" t="s">
        <v>50</v>
      </c>
      <c r="P188" s="2" t="s">
        <v>50</v>
      </c>
      <c r="Q188" s="2" t="s">
        <v>437</v>
      </c>
      <c r="R188" s="2" t="s">
        <v>60</v>
      </c>
      <c r="S188" s="2" t="s">
        <v>61</v>
      </c>
      <c r="T188" s="2" t="s">
        <v>61</v>
      </c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2" t="s">
        <v>50</v>
      </c>
      <c r="AS188" s="2" t="s">
        <v>50</v>
      </c>
      <c r="AT188" s="3"/>
      <c r="AU188" s="2" t="s">
        <v>445</v>
      </c>
      <c r="AV188" s="3">
        <v>352</v>
      </c>
    </row>
    <row r="189" spans="1:48" ht="30" customHeight="1" x14ac:dyDescent="0.3">
      <c r="A189" s="16" t="s">
        <v>446</v>
      </c>
      <c r="B189" s="16" t="s">
        <v>439</v>
      </c>
      <c r="C189" s="16" t="s">
        <v>58</v>
      </c>
      <c r="D189" s="14">
        <v>7</v>
      </c>
      <c r="E189" s="15"/>
      <c r="F189" s="15"/>
      <c r="G189" s="15"/>
      <c r="H189" s="15"/>
      <c r="I189" s="15"/>
      <c r="J189" s="15"/>
      <c r="K189" s="15"/>
      <c r="L189" s="15"/>
      <c r="M189" s="16"/>
      <c r="N189" s="2" t="s">
        <v>447</v>
      </c>
      <c r="O189" s="2" t="s">
        <v>50</v>
      </c>
      <c r="P189" s="2" t="s">
        <v>50</v>
      </c>
      <c r="Q189" s="2" t="s">
        <v>437</v>
      </c>
      <c r="R189" s="2" t="s">
        <v>60</v>
      </c>
      <c r="S189" s="2" t="s">
        <v>61</v>
      </c>
      <c r="T189" s="2" t="s">
        <v>61</v>
      </c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2" t="s">
        <v>50</v>
      </c>
      <c r="AS189" s="2" t="s">
        <v>50</v>
      </c>
      <c r="AT189" s="3"/>
      <c r="AU189" s="2" t="s">
        <v>448</v>
      </c>
      <c r="AV189" s="3">
        <v>349</v>
      </c>
    </row>
    <row r="190" spans="1:48" ht="30" customHeight="1" x14ac:dyDescent="0.3">
      <c r="A190" s="16" t="s">
        <v>449</v>
      </c>
      <c r="B190" s="16" t="s">
        <v>439</v>
      </c>
      <c r="C190" s="16" t="s">
        <v>58</v>
      </c>
      <c r="D190" s="14">
        <v>4</v>
      </c>
      <c r="E190" s="15"/>
      <c r="F190" s="15"/>
      <c r="G190" s="15"/>
      <c r="H190" s="15"/>
      <c r="I190" s="15"/>
      <c r="J190" s="15"/>
      <c r="K190" s="15"/>
      <c r="L190" s="15"/>
      <c r="M190" s="16"/>
      <c r="N190" s="2" t="s">
        <v>450</v>
      </c>
      <c r="O190" s="2" t="s">
        <v>50</v>
      </c>
      <c r="P190" s="2" t="s">
        <v>50</v>
      </c>
      <c r="Q190" s="2" t="s">
        <v>437</v>
      </c>
      <c r="R190" s="2" t="s">
        <v>60</v>
      </c>
      <c r="S190" s="2" t="s">
        <v>61</v>
      </c>
      <c r="T190" s="2" t="s">
        <v>61</v>
      </c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2" t="s">
        <v>50</v>
      </c>
      <c r="AS190" s="2" t="s">
        <v>50</v>
      </c>
      <c r="AT190" s="3"/>
      <c r="AU190" s="2" t="s">
        <v>451</v>
      </c>
      <c r="AV190" s="3">
        <v>350</v>
      </c>
    </row>
    <row r="191" spans="1:48" ht="30" customHeight="1" x14ac:dyDescent="0.3">
      <c r="A191" s="16" t="s">
        <v>452</v>
      </c>
      <c r="B191" s="16" t="s">
        <v>439</v>
      </c>
      <c r="C191" s="16" t="s">
        <v>58</v>
      </c>
      <c r="D191" s="14">
        <v>1</v>
      </c>
      <c r="E191" s="15"/>
      <c r="F191" s="15"/>
      <c r="G191" s="15"/>
      <c r="H191" s="15"/>
      <c r="I191" s="15"/>
      <c r="J191" s="15"/>
      <c r="K191" s="15"/>
      <c r="L191" s="15"/>
      <c r="M191" s="16"/>
      <c r="N191" s="2" t="s">
        <v>453</v>
      </c>
      <c r="O191" s="2" t="s">
        <v>50</v>
      </c>
      <c r="P191" s="2" t="s">
        <v>50</v>
      </c>
      <c r="Q191" s="2" t="s">
        <v>437</v>
      </c>
      <c r="R191" s="2" t="s">
        <v>60</v>
      </c>
      <c r="S191" s="2" t="s">
        <v>61</v>
      </c>
      <c r="T191" s="2" t="s">
        <v>61</v>
      </c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2" t="s">
        <v>50</v>
      </c>
      <c r="AS191" s="2" t="s">
        <v>50</v>
      </c>
      <c r="AT191" s="3"/>
      <c r="AU191" s="2" t="s">
        <v>454</v>
      </c>
      <c r="AV191" s="3">
        <v>351</v>
      </c>
    </row>
    <row r="192" spans="1:48" ht="30" customHeight="1" x14ac:dyDescent="0.3">
      <c r="A192" s="16" t="s">
        <v>455</v>
      </c>
      <c r="B192" s="16" t="s">
        <v>456</v>
      </c>
      <c r="C192" s="16" t="s">
        <v>58</v>
      </c>
      <c r="D192" s="14">
        <v>142</v>
      </c>
      <c r="E192" s="15"/>
      <c r="F192" s="15"/>
      <c r="G192" s="15"/>
      <c r="H192" s="15"/>
      <c r="I192" s="15"/>
      <c r="J192" s="15"/>
      <c r="K192" s="15"/>
      <c r="L192" s="15"/>
      <c r="M192" s="16"/>
      <c r="N192" s="2" t="s">
        <v>457</v>
      </c>
      <c r="O192" s="2" t="s">
        <v>50</v>
      </c>
      <c r="P192" s="2" t="s">
        <v>50</v>
      </c>
      <c r="Q192" s="2" t="s">
        <v>437</v>
      </c>
      <c r="R192" s="2" t="s">
        <v>61</v>
      </c>
      <c r="S192" s="2" t="s">
        <v>61</v>
      </c>
      <c r="T192" s="2" t="s">
        <v>60</v>
      </c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2" t="s">
        <v>50</v>
      </c>
      <c r="AS192" s="2" t="s">
        <v>50</v>
      </c>
      <c r="AT192" s="3"/>
      <c r="AU192" s="2" t="s">
        <v>458</v>
      </c>
      <c r="AV192" s="3">
        <v>340</v>
      </c>
    </row>
    <row r="193" spans="1:48" ht="30" customHeight="1" x14ac:dyDescent="0.3">
      <c r="A193" s="16" t="s">
        <v>455</v>
      </c>
      <c r="B193" s="16" t="s">
        <v>459</v>
      </c>
      <c r="C193" s="16" t="s">
        <v>58</v>
      </c>
      <c r="D193" s="14">
        <v>142</v>
      </c>
      <c r="E193" s="15"/>
      <c r="F193" s="15"/>
      <c r="G193" s="15"/>
      <c r="H193" s="15"/>
      <c r="I193" s="15"/>
      <c r="J193" s="15"/>
      <c r="K193" s="15"/>
      <c r="L193" s="15"/>
      <c r="M193" s="16"/>
      <c r="N193" s="2" t="s">
        <v>460</v>
      </c>
      <c r="O193" s="2" t="s">
        <v>50</v>
      </c>
      <c r="P193" s="2" t="s">
        <v>50</v>
      </c>
      <c r="Q193" s="2" t="s">
        <v>437</v>
      </c>
      <c r="R193" s="2" t="s">
        <v>61</v>
      </c>
      <c r="S193" s="2" t="s">
        <v>61</v>
      </c>
      <c r="T193" s="2" t="s">
        <v>60</v>
      </c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2" t="s">
        <v>50</v>
      </c>
      <c r="AS193" s="2" t="s">
        <v>50</v>
      </c>
      <c r="AT193" s="3"/>
      <c r="AU193" s="2" t="s">
        <v>461</v>
      </c>
      <c r="AV193" s="3">
        <v>341</v>
      </c>
    </row>
    <row r="194" spans="1:48" ht="30" customHeight="1" x14ac:dyDescent="0.3">
      <c r="A194" s="16" t="s">
        <v>455</v>
      </c>
      <c r="B194" s="16" t="s">
        <v>462</v>
      </c>
      <c r="C194" s="16" t="s">
        <v>58</v>
      </c>
      <c r="D194" s="14">
        <v>142</v>
      </c>
      <c r="E194" s="15"/>
      <c r="F194" s="15"/>
      <c r="G194" s="15"/>
      <c r="H194" s="15"/>
      <c r="I194" s="15"/>
      <c r="J194" s="15"/>
      <c r="K194" s="15"/>
      <c r="L194" s="15"/>
      <c r="M194" s="16"/>
      <c r="N194" s="2" t="s">
        <v>463</v>
      </c>
      <c r="O194" s="2" t="s">
        <v>50</v>
      </c>
      <c r="P194" s="2" t="s">
        <v>50</v>
      </c>
      <c r="Q194" s="2" t="s">
        <v>437</v>
      </c>
      <c r="R194" s="2" t="s">
        <v>61</v>
      </c>
      <c r="S194" s="2" t="s">
        <v>61</v>
      </c>
      <c r="T194" s="2" t="s">
        <v>60</v>
      </c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2" t="s">
        <v>50</v>
      </c>
      <c r="AS194" s="2" t="s">
        <v>50</v>
      </c>
      <c r="AT194" s="3"/>
      <c r="AU194" s="2" t="s">
        <v>464</v>
      </c>
      <c r="AV194" s="3">
        <v>342</v>
      </c>
    </row>
    <row r="195" spans="1:48" ht="30" customHeight="1" x14ac:dyDescent="0.3">
      <c r="A195" s="16" t="s">
        <v>455</v>
      </c>
      <c r="B195" s="16" t="s">
        <v>465</v>
      </c>
      <c r="C195" s="16" t="s">
        <v>58</v>
      </c>
      <c r="D195" s="14">
        <v>1420</v>
      </c>
      <c r="E195" s="15"/>
      <c r="F195" s="15"/>
      <c r="G195" s="15"/>
      <c r="H195" s="15"/>
      <c r="I195" s="15"/>
      <c r="J195" s="15"/>
      <c r="K195" s="15"/>
      <c r="L195" s="15"/>
      <c r="M195" s="16"/>
      <c r="N195" s="2" t="s">
        <v>466</v>
      </c>
      <c r="O195" s="2" t="s">
        <v>50</v>
      </c>
      <c r="P195" s="2" t="s">
        <v>50</v>
      </c>
      <c r="Q195" s="2" t="s">
        <v>437</v>
      </c>
      <c r="R195" s="2" t="s">
        <v>61</v>
      </c>
      <c r="S195" s="2" t="s">
        <v>61</v>
      </c>
      <c r="T195" s="2" t="s">
        <v>60</v>
      </c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2" t="s">
        <v>50</v>
      </c>
      <c r="AS195" s="2" t="s">
        <v>50</v>
      </c>
      <c r="AT195" s="3"/>
      <c r="AU195" s="2" t="s">
        <v>467</v>
      </c>
      <c r="AV195" s="3">
        <v>343</v>
      </c>
    </row>
    <row r="196" spans="1:48" ht="30" customHeight="1" x14ac:dyDescent="0.3">
      <c r="A196" s="16" t="s">
        <v>468</v>
      </c>
      <c r="B196" s="16" t="s">
        <v>469</v>
      </c>
      <c r="C196" s="16" t="s">
        <v>134</v>
      </c>
      <c r="D196" s="14">
        <v>143</v>
      </c>
      <c r="E196" s="15"/>
      <c r="F196" s="15"/>
      <c r="G196" s="15"/>
      <c r="H196" s="15"/>
      <c r="I196" s="15"/>
      <c r="J196" s="15"/>
      <c r="K196" s="15"/>
      <c r="L196" s="15"/>
      <c r="M196" s="16"/>
      <c r="N196" s="2" t="s">
        <v>470</v>
      </c>
      <c r="O196" s="2" t="s">
        <v>50</v>
      </c>
      <c r="P196" s="2" t="s">
        <v>50</v>
      </c>
      <c r="Q196" s="2" t="s">
        <v>437</v>
      </c>
      <c r="R196" s="2" t="s">
        <v>60</v>
      </c>
      <c r="S196" s="2" t="s">
        <v>61</v>
      </c>
      <c r="T196" s="2" t="s">
        <v>61</v>
      </c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2" t="s">
        <v>50</v>
      </c>
      <c r="AS196" s="2" t="s">
        <v>50</v>
      </c>
      <c r="AT196" s="3"/>
      <c r="AU196" s="2" t="s">
        <v>471</v>
      </c>
      <c r="AV196" s="3">
        <v>345</v>
      </c>
    </row>
    <row r="197" spans="1:48" ht="30" customHeight="1" x14ac:dyDescent="0.3">
      <c r="A197" s="16" t="s">
        <v>94</v>
      </c>
      <c r="B197" s="16" t="s">
        <v>101</v>
      </c>
      <c r="C197" s="16" t="s">
        <v>58</v>
      </c>
      <c r="D197" s="14">
        <v>215</v>
      </c>
      <c r="E197" s="15"/>
      <c r="F197" s="15"/>
      <c r="G197" s="15"/>
      <c r="H197" s="15"/>
      <c r="I197" s="15"/>
      <c r="J197" s="15"/>
      <c r="K197" s="15"/>
      <c r="L197" s="15"/>
      <c r="M197" s="16"/>
      <c r="N197" s="2" t="s">
        <v>102</v>
      </c>
      <c r="O197" s="2" t="s">
        <v>50</v>
      </c>
      <c r="P197" s="2" t="s">
        <v>50</v>
      </c>
      <c r="Q197" s="2" t="s">
        <v>437</v>
      </c>
      <c r="R197" s="2" t="s">
        <v>60</v>
      </c>
      <c r="S197" s="2" t="s">
        <v>61</v>
      </c>
      <c r="T197" s="2" t="s">
        <v>61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50</v>
      </c>
      <c r="AS197" s="2" t="s">
        <v>50</v>
      </c>
      <c r="AT197" s="3"/>
      <c r="AU197" s="2" t="s">
        <v>472</v>
      </c>
      <c r="AV197" s="3">
        <v>347</v>
      </c>
    </row>
    <row r="198" spans="1:48" ht="30" customHeight="1" x14ac:dyDescent="0.3">
      <c r="A198" s="14"/>
      <c r="B198" s="14"/>
      <c r="C198" s="14"/>
      <c r="D198" s="14"/>
      <c r="E198" s="15"/>
      <c r="F198" s="15"/>
      <c r="G198" s="15"/>
      <c r="H198" s="15"/>
      <c r="I198" s="15"/>
      <c r="J198" s="15"/>
      <c r="K198" s="15"/>
      <c r="L198" s="15"/>
      <c r="M198" s="14"/>
      <c r="Q198" s="1" t="s">
        <v>437</v>
      </c>
    </row>
    <row r="199" spans="1:48" ht="30" customHeight="1" x14ac:dyDescent="0.3">
      <c r="A199" s="14"/>
      <c r="B199" s="14"/>
      <c r="C199" s="14"/>
      <c r="D199" s="14"/>
      <c r="E199" s="15"/>
      <c r="F199" s="15"/>
      <c r="G199" s="15"/>
      <c r="H199" s="15"/>
      <c r="I199" s="15"/>
      <c r="J199" s="15"/>
      <c r="K199" s="15"/>
      <c r="L199" s="15"/>
      <c r="M199" s="14"/>
      <c r="Q199" s="1" t="s">
        <v>437</v>
      </c>
    </row>
    <row r="200" spans="1:48" ht="30" customHeight="1" x14ac:dyDescent="0.3">
      <c r="A200" s="14"/>
      <c r="B200" s="14"/>
      <c r="C200" s="14"/>
      <c r="D200" s="14"/>
      <c r="E200" s="15"/>
      <c r="F200" s="15"/>
      <c r="G200" s="15"/>
      <c r="H200" s="15"/>
      <c r="I200" s="15"/>
      <c r="J200" s="15"/>
      <c r="K200" s="15"/>
      <c r="L200" s="15"/>
      <c r="M200" s="14"/>
      <c r="Q200" s="1" t="s">
        <v>437</v>
      </c>
    </row>
    <row r="201" spans="1:48" ht="30" customHeight="1" x14ac:dyDescent="0.3">
      <c r="A201" s="14"/>
      <c r="B201" s="14"/>
      <c r="C201" s="14"/>
      <c r="D201" s="14"/>
      <c r="E201" s="15"/>
      <c r="F201" s="15"/>
      <c r="G201" s="15"/>
      <c r="H201" s="15"/>
      <c r="I201" s="15"/>
      <c r="J201" s="15"/>
      <c r="K201" s="15"/>
      <c r="L201" s="15"/>
      <c r="M201" s="14"/>
      <c r="Q201" s="1" t="s">
        <v>437</v>
      </c>
    </row>
    <row r="202" spans="1:48" ht="30" customHeight="1" x14ac:dyDescent="0.3">
      <c r="A202" s="14"/>
      <c r="B202" s="14"/>
      <c r="C202" s="14"/>
      <c r="D202" s="14"/>
      <c r="E202" s="15"/>
      <c r="F202" s="15"/>
      <c r="G202" s="15"/>
      <c r="H202" s="15"/>
      <c r="I202" s="15"/>
      <c r="J202" s="15"/>
      <c r="K202" s="15"/>
      <c r="L202" s="15"/>
      <c r="M202" s="14"/>
      <c r="Q202" s="1" t="s">
        <v>437</v>
      </c>
    </row>
    <row r="203" spans="1:48" ht="30" customHeight="1" x14ac:dyDescent="0.3">
      <c r="A203" s="14"/>
      <c r="B203" s="14"/>
      <c r="C203" s="14"/>
      <c r="D203" s="14"/>
      <c r="E203" s="15"/>
      <c r="F203" s="15"/>
      <c r="G203" s="15"/>
      <c r="H203" s="15"/>
      <c r="I203" s="15"/>
      <c r="J203" s="15"/>
      <c r="K203" s="15"/>
      <c r="L203" s="15"/>
      <c r="M203" s="14"/>
      <c r="Q203" s="1" t="s">
        <v>437</v>
      </c>
    </row>
    <row r="204" spans="1:48" ht="30" customHeight="1" x14ac:dyDescent="0.3">
      <c r="A204" s="14"/>
      <c r="B204" s="14"/>
      <c r="C204" s="14"/>
      <c r="D204" s="14"/>
      <c r="E204" s="15"/>
      <c r="F204" s="15"/>
      <c r="G204" s="15"/>
      <c r="H204" s="15"/>
      <c r="I204" s="15"/>
      <c r="J204" s="15"/>
      <c r="K204" s="15"/>
      <c r="L204" s="15"/>
      <c r="M204" s="14"/>
      <c r="Q204" s="1" t="s">
        <v>437</v>
      </c>
    </row>
    <row r="205" spans="1:48" ht="30" customHeight="1" x14ac:dyDescent="0.3">
      <c r="A205" s="14"/>
      <c r="B205" s="14"/>
      <c r="C205" s="14"/>
      <c r="D205" s="14"/>
      <c r="E205" s="15"/>
      <c r="F205" s="15"/>
      <c r="G205" s="15"/>
      <c r="H205" s="15"/>
      <c r="I205" s="15"/>
      <c r="J205" s="15"/>
      <c r="K205" s="15"/>
      <c r="L205" s="15"/>
      <c r="M205" s="14"/>
      <c r="Q205" s="1" t="s">
        <v>437</v>
      </c>
    </row>
    <row r="206" spans="1:48" ht="30" customHeight="1" x14ac:dyDescent="0.3">
      <c r="A206" s="14"/>
      <c r="B206" s="14"/>
      <c r="C206" s="14"/>
      <c r="D206" s="14"/>
      <c r="E206" s="15"/>
      <c r="F206" s="15"/>
      <c r="G206" s="15"/>
      <c r="H206" s="15"/>
      <c r="I206" s="15"/>
      <c r="J206" s="15"/>
      <c r="K206" s="15"/>
      <c r="L206" s="15"/>
      <c r="M206" s="14"/>
      <c r="Q206" s="1" t="s">
        <v>437</v>
      </c>
    </row>
    <row r="207" spans="1:48" ht="30" customHeight="1" x14ac:dyDescent="0.3">
      <c r="A207" s="14"/>
      <c r="B207" s="14"/>
      <c r="C207" s="14"/>
      <c r="D207" s="14"/>
      <c r="E207" s="15"/>
      <c r="F207" s="15"/>
      <c r="G207" s="15"/>
      <c r="H207" s="15"/>
      <c r="I207" s="15"/>
      <c r="J207" s="15"/>
      <c r="K207" s="15"/>
      <c r="L207" s="15"/>
      <c r="M207" s="14"/>
      <c r="Q207" s="1" t="s">
        <v>437</v>
      </c>
    </row>
    <row r="208" spans="1:48" ht="30" customHeight="1" x14ac:dyDescent="0.3">
      <c r="A208" s="14"/>
      <c r="B208" s="14"/>
      <c r="C208" s="14"/>
      <c r="D208" s="14"/>
      <c r="E208" s="15"/>
      <c r="F208" s="15"/>
      <c r="G208" s="15"/>
      <c r="H208" s="15"/>
      <c r="I208" s="15"/>
      <c r="J208" s="15"/>
      <c r="K208" s="15"/>
      <c r="L208" s="15"/>
      <c r="M208" s="14"/>
      <c r="Q208" s="1" t="s">
        <v>437</v>
      </c>
    </row>
    <row r="209" spans="1:48" ht="30" customHeight="1" x14ac:dyDescent="0.3">
      <c r="A209" s="14"/>
      <c r="B209" s="14"/>
      <c r="C209" s="14"/>
      <c r="D209" s="14"/>
      <c r="E209" s="15"/>
      <c r="F209" s="15"/>
      <c r="G209" s="15"/>
      <c r="H209" s="15"/>
      <c r="I209" s="15"/>
      <c r="J209" s="15"/>
      <c r="K209" s="15"/>
      <c r="L209" s="15"/>
      <c r="M209" s="14"/>
      <c r="Q209" s="1" t="s">
        <v>437</v>
      </c>
    </row>
    <row r="210" spans="1:48" ht="30" customHeight="1" x14ac:dyDescent="0.3">
      <c r="A210" s="14"/>
      <c r="B210" s="14"/>
      <c r="C210" s="14"/>
      <c r="D210" s="14"/>
      <c r="E210" s="15"/>
      <c r="F210" s="15"/>
      <c r="G210" s="15"/>
      <c r="H210" s="15"/>
      <c r="I210" s="15"/>
      <c r="J210" s="15"/>
      <c r="K210" s="15"/>
      <c r="L210" s="15"/>
      <c r="M210" s="14"/>
      <c r="Q210" s="1" t="s">
        <v>437</v>
      </c>
    </row>
    <row r="211" spans="1:48" ht="30" customHeight="1" x14ac:dyDescent="0.3">
      <c r="A211" s="16" t="s">
        <v>188</v>
      </c>
      <c r="B211" s="14"/>
      <c r="C211" s="14"/>
      <c r="D211" s="14"/>
      <c r="E211" s="15"/>
      <c r="F211" s="15">
        <f>SUMIF(Q187:Q210,"010106",F187:F210)</f>
        <v>0</v>
      </c>
      <c r="G211" s="15"/>
      <c r="H211" s="15">
        <f>SUMIF(Q187:Q210,"010106",H187:H210)</f>
        <v>0</v>
      </c>
      <c r="I211" s="15"/>
      <c r="J211" s="15">
        <f>SUMIF(Q187:Q210,"010106",J187:J210)</f>
        <v>0</v>
      </c>
      <c r="K211" s="15"/>
      <c r="L211" s="15">
        <f>SUMIF(Q187:Q210,"010106",L187:L210)</f>
        <v>0</v>
      </c>
      <c r="M211" s="14"/>
      <c r="N211" t="s">
        <v>189</v>
      </c>
    </row>
    <row r="212" spans="1:48" ht="30" customHeight="1" x14ac:dyDescent="0.3">
      <c r="A212" s="16" t="s">
        <v>473</v>
      </c>
      <c r="B212" s="16" t="s">
        <v>50</v>
      </c>
      <c r="C212" s="14"/>
      <c r="D212" s="14"/>
      <c r="E212" s="15"/>
      <c r="F212" s="15"/>
      <c r="G212" s="15"/>
      <c r="H212" s="15"/>
      <c r="I212" s="15"/>
      <c r="J212" s="15"/>
      <c r="K212" s="15"/>
      <c r="L212" s="15"/>
      <c r="M212" s="14"/>
      <c r="N212" s="3"/>
      <c r="O212" s="3"/>
      <c r="P212" s="3"/>
      <c r="Q212" s="2" t="s">
        <v>474</v>
      </c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</row>
    <row r="213" spans="1:48" ht="30" customHeight="1" x14ac:dyDescent="0.3">
      <c r="A213" s="16" t="s">
        <v>56</v>
      </c>
      <c r="B213" s="16" t="s">
        <v>66</v>
      </c>
      <c r="C213" s="16" t="s">
        <v>58</v>
      </c>
      <c r="D213" s="14">
        <v>46</v>
      </c>
      <c r="E213" s="15"/>
      <c r="F213" s="15"/>
      <c r="G213" s="15"/>
      <c r="H213" s="15"/>
      <c r="I213" s="15"/>
      <c r="J213" s="15"/>
      <c r="K213" s="15"/>
      <c r="L213" s="15"/>
      <c r="M213" s="16"/>
      <c r="N213" s="2" t="s">
        <v>67</v>
      </c>
      <c r="O213" s="2" t="s">
        <v>50</v>
      </c>
      <c r="P213" s="2" t="s">
        <v>50</v>
      </c>
      <c r="Q213" s="2" t="s">
        <v>474</v>
      </c>
      <c r="R213" s="2" t="s">
        <v>60</v>
      </c>
      <c r="S213" s="2" t="s">
        <v>61</v>
      </c>
      <c r="T213" s="2" t="s">
        <v>61</v>
      </c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 t="s">
        <v>50</v>
      </c>
      <c r="AS213" s="2" t="s">
        <v>50</v>
      </c>
      <c r="AT213" s="3"/>
      <c r="AU213" s="2" t="s">
        <v>475</v>
      </c>
      <c r="AV213" s="3">
        <v>140</v>
      </c>
    </row>
    <row r="214" spans="1:48" ht="30" customHeight="1" x14ac:dyDescent="0.3">
      <c r="A214" s="16" t="s">
        <v>75</v>
      </c>
      <c r="B214" s="16" t="s">
        <v>85</v>
      </c>
      <c r="C214" s="16" t="s">
        <v>58</v>
      </c>
      <c r="D214" s="14">
        <v>302</v>
      </c>
      <c r="E214" s="15"/>
      <c r="F214" s="15"/>
      <c r="G214" s="15"/>
      <c r="H214" s="15"/>
      <c r="I214" s="15"/>
      <c r="J214" s="15"/>
      <c r="K214" s="15"/>
      <c r="L214" s="15"/>
      <c r="M214" s="16"/>
      <c r="N214" s="2" t="s">
        <v>86</v>
      </c>
      <c r="O214" s="2" t="s">
        <v>50</v>
      </c>
      <c r="P214" s="2" t="s">
        <v>50</v>
      </c>
      <c r="Q214" s="2" t="s">
        <v>474</v>
      </c>
      <c r="R214" s="2" t="s">
        <v>60</v>
      </c>
      <c r="S214" s="2" t="s">
        <v>61</v>
      </c>
      <c r="T214" s="2" t="s">
        <v>61</v>
      </c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2" t="s">
        <v>50</v>
      </c>
      <c r="AS214" s="2" t="s">
        <v>50</v>
      </c>
      <c r="AT214" s="3"/>
      <c r="AU214" s="2" t="s">
        <v>476</v>
      </c>
      <c r="AV214" s="3">
        <v>141</v>
      </c>
    </row>
    <row r="215" spans="1:48" ht="30" customHeight="1" x14ac:dyDescent="0.3">
      <c r="A215" s="16" t="s">
        <v>94</v>
      </c>
      <c r="B215" s="16" t="s">
        <v>101</v>
      </c>
      <c r="C215" s="16" t="s">
        <v>58</v>
      </c>
      <c r="D215" s="14">
        <v>302</v>
      </c>
      <c r="E215" s="15"/>
      <c r="F215" s="15"/>
      <c r="G215" s="15"/>
      <c r="H215" s="15"/>
      <c r="I215" s="15"/>
      <c r="J215" s="15"/>
      <c r="K215" s="15"/>
      <c r="L215" s="15"/>
      <c r="M215" s="16"/>
      <c r="N215" s="2" t="s">
        <v>102</v>
      </c>
      <c r="O215" s="2" t="s">
        <v>50</v>
      </c>
      <c r="P215" s="2" t="s">
        <v>50</v>
      </c>
      <c r="Q215" s="2" t="s">
        <v>474</v>
      </c>
      <c r="R215" s="2" t="s">
        <v>60</v>
      </c>
      <c r="S215" s="2" t="s">
        <v>61</v>
      </c>
      <c r="T215" s="2" t="s">
        <v>61</v>
      </c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2" t="s">
        <v>50</v>
      </c>
      <c r="AS215" s="2" t="s">
        <v>50</v>
      </c>
      <c r="AT215" s="3"/>
      <c r="AU215" s="2" t="s">
        <v>477</v>
      </c>
      <c r="AV215" s="3">
        <v>142</v>
      </c>
    </row>
    <row r="216" spans="1:48" ht="30" customHeight="1" x14ac:dyDescent="0.3">
      <c r="A216" s="16" t="s">
        <v>107</v>
      </c>
      <c r="B216" s="16" t="s">
        <v>108</v>
      </c>
      <c r="C216" s="16" t="s">
        <v>109</v>
      </c>
      <c r="D216" s="14">
        <v>4</v>
      </c>
      <c r="E216" s="15"/>
      <c r="F216" s="15"/>
      <c r="G216" s="15"/>
      <c r="H216" s="15"/>
      <c r="I216" s="15"/>
      <c r="J216" s="15"/>
      <c r="K216" s="15"/>
      <c r="L216" s="15"/>
      <c r="M216" s="16"/>
      <c r="N216" s="2" t="s">
        <v>110</v>
      </c>
      <c r="O216" s="2" t="s">
        <v>50</v>
      </c>
      <c r="P216" s="2" t="s">
        <v>50</v>
      </c>
      <c r="Q216" s="2" t="s">
        <v>474</v>
      </c>
      <c r="R216" s="2" t="s">
        <v>60</v>
      </c>
      <c r="S216" s="2" t="s">
        <v>61</v>
      </c>
      <c r="T216" s="2" t="s">
        <v>61</v>
      </c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2" t="s">
        <v>50</v>
      </c>
      <c r="AS216" s="2" t="s">
        <v>50</v>
      </c>
      <c r="AT216" s="3"/>
      <c r="AU216" s="2" t="s">
        <v>478</v>
      </c>
      <c r="AV216" s="3">
        <v>143</v>
      </c>
    </row>
    <row r="217" spans="1:48" ht="30" customHeight="1" x14ac:dyDescent="0.3">
      <c r="A217" s="16" t="s">
        <v>107</v>
      </c>
      <c r="B217" s="16" t="s">
        <v>112</v>
      </c>
      <c r="C217" s="16" t="s">
        <v>109</v>
      </c>
      <c r="D217" s="14">
        <v>16</v>
      </c>
      <c r="E217" s="15"/>
      <c r="F217" s="15"/>
      <c r="G217" s="15"/>
      <c r="H217" s="15"/>
      <c r="I217" s="15"/>
      <c r="J217" s="15"/>
      <c r="K217" s="15"/>
      <c r="L217" s="15"/>
      <c r="M217" s="16"/>
      <c r="N217" s="2" t="s">
        <v>113</v>
      </c>
      <c r="O217" s="2" t="s">
        <v>50</v>
      </c>
      <c r="P217" s="2" t="s">
        <v>50</v>
      </c>
      <c r="Q217" s="2" t="s">
        <v>474</v>
      </c>
      <c r="R217" s="2" t="s">
        <v>60</v>
      </c>
      <c r="S217" s="2" t="s">
        <v>61</v>
      </c>
      <c r="T217" s="2" t="s">
        <v>61</v>
      </c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2" t="s">
        <v>50</v>
      </c>
      <c r="AS217" s="2" t="s">
        <v>50</v>
      </c>
      <c r="AT217" s="3"/>
      <c r="AU217" s="2" t="s">
        <v>479</v>
      </c>
      <c r="AV217" s="3">
        <v>144</v>
      </c>
    </row>
    <row r="218" spans="1:48" ht="30" customHeight="1" x14ac:dyDescent="0.3">
      <c r="A218" s="16" t="s">
        <v>125</v>
      </c>
      <c r="B218" s="16" t="s">
        <v>126</v>
      </c>
      <c r="C218" s="16" t="s">
        <v>109</v>
      </c>
      <c r="D218" s="14">
        <v>4</v>
      </c>
      <c r="E218" s="15"/>
      <c r="F218" s="15"/>
      <c r="G218" s="15"/>
      <c r="H218" s="15"/>
      <c r="I218" s="15"/>
      <c r="J218" s="15"/>
      <c r="K218" s="15"/>
      <c r="L218" s="15"/>
      <c r="M218" s="16"/>
      <c r="N218" s="2" t="s">
        <v>127</v>
      </c>
      <c r="O218" s="2" t="s">
        <v>50</v>
      </c>
      <c r="P218" s="2" t="s">
        <v>50</v>
      </c>
      <c r="Q218" s="2" t="s">
        <v>474</v>
      </c>
      <c r="R218" s="2" t="s">
        <v>60</v>
      </c>
      <c r="S218" s="2" t="s">
        <v>61</v>
      </c>
      <c r="T218" s="2" t="s">
        <v>61</v>
      </c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2" t="s">
        <v>50</v>
      </c>
      <c r="AS218" s="2" t="s">
        <v>50</v>
      </c>
      <c r="AT218" s="3"/>
      <c r="AU218" s="2" t="s">
        <v>480</v>
      </c>
      <c r="AV218" s="3">
        <v>145</v>
      </c>
    </row>
    <row r="219" spans="1:48" ht="30" customHeight="1" x14ac:dyDescent="0.3">
      <c r="A219" s="16" t="s">
        <v>132</v>
      </c>
      <c r="B219" s="16" t="s">
        <v>140</v>
      </c>
      <c r="C219" s="16" t="s">
        <v>134</v>
      </c>
      <c r="D219" s="14">
        <v>24</v>
      </c>
      <c r="E219" s="15"/>
      <c r="F219" s="15"/>
      <c r="G219" s="15"/>
      <c r="H219" s="15"/>
      <c r="I219" s="15"/>
      <c r="J219" s="15"/>
      <c r="K219" s="15"/>
      <c r="L219" s="15"/>
      <c r="M219" s="16"/>
      <c r="N219" s="2" t="s">
        <v>141</v>
      </c>
      <c r="O219" s="2" t="s">
        <v>50</v>
      </c>
      <c r="P219" s="2" t="s">
        <v>50</v>
      </c>
      <c r="Q219" s="2" t="s">
        <v>474</v>
      </c>
      <c r="R219" s="2" t="s">
        <v>60</v>
      </c>
      <c r="S219" s="2" t="s">
        <v>61</v>
      </c>
      <c r="T219" s="2" t="s">
        <v>61</v>
      </c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2" t="s">
        <v>50</v>
      </c>
      <c r="AS219" s="2" t="s">
        <v>50</v>
      </c>
      <c r="AT219" s="3"/>
      <c r="AU219" s="2" t="s">
        <v>481</v>
      </c>
      <c r="AV219" s="3">
        <v>146</v>
      </c>
    </row>
    <row r="220" spans="1:48" ht="30" customHeight="1" x14ac:dyDescent="0.3">
      <c r="A220" s="16" t="s">
        <v>159</v>
      </c>
      <c r="B220" s="16" t="s">
        <v>482</v>
      </c>
      <c r="C220" s="16" t="s">
        <v>156</v>
      </c>
      <c r="D220" s="14">
        <v>2</v>
      </c>
      <c r="E220" s="15"/>
      <c r="F220" s="15"/>
      <c r="G220" s="15"/>
      <c r="H220" s="15"/>
      <c r="I220" s="15"/>
      <c r="J220" s="15"/>
      <c r="K220" s="15"/>
      <c r="L220" s="15"/>
      <c r="M220" s="16"/>
      <c r="N220" s="2" t="s">
        <v>483</v>
      </c>
      <c r="O220" s="2" t="s">
        <v>50</v>
      </c>
      <c r="P220" s="2" t="s">
        <v>50</v>
      </c>
      <c r="Q220" s="2" t="s">
        <v>474</v>
      </c>
      <c r="R220" s="2" t="s">
        <v>60</v>
      </c>
      <c r="S220" s="2" t="s">
        <v>61</v>
      </c>
      <c r="T220" s="2" t="s">
        <v>61</v>
      </c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2" t="s">
        <v>50</v>
      </c>
      <c r="AS220" s="2" t="s">
        <v>50</v>
      </c>
      <c r="AT220" s="3"/>
      <c r="AU220" s="2" t="s">
        <v>484</v>
      </c>
      <c r="AV220" s="3">
        <v>147</v>
      </c>
    </row>
    <row r="221" spans="1:48" ht="30" customHeight="1" x14ac:dyDescent="0.3">
      <c r="A221" s="14"/>
      <c r="B221" s="14"/>
      <c r="C221" s="14"/>
      <c r="D221" s="14"/>
      <c r="E221" s="15"/>
      <c r="F221" s="15"/>
      <c r="G221" s="15"/>
      <c r="H221" s="15"/>
      <c r="I221" s="15"/>
      <c r="J221" s="15"/>
      <c r="K221" s="15"/>
      <c r="L221" s="15"/>
      <c r="M221" s="14"/>
      <c r="Q221" s="1" t="s">
        <v>474</v>
      </c>
    </row>
    <row r="222" spans="1:48" ht="30" customHeight="1" x14ac:dyDescent="0.3">
      <c r="A222" s="14"/>
      <c r="B222" s="14"/>
      <c r="C222" s="14"/>
      <c r="D222" s="14"/>
      <c r="E222" s="15"/>
      <c r="F222" s="15"/>
      <c r="G222" s="15"/>
      <c r="H222" s="15"/>
      <c r="I222" s="15"/>
      <c r="J222" s="15"/>
      <c r="K222" s="15"/>
      <c r="L222" s="15"/>
      <c r="M222" s="14"/>
      <c r="Q222" s="1" t="s">
        <v>474</v>
      </c>
    </row>
    <row r="223" spans="1:48" ht="30" customHeight="1" x14ac:dyDescent="0.3">
      <c r="A223" s="14"/>
      <c r="B223" s="14"/>
      <c r="C223" s="14"/>
      <c r="D223" s="14"/>
      <c r="E223" s="15"/>
      <c r="F223" s="15"/>
      <c r="G223" s="15"/>
      <c r="H223" s="15"/>
      <c r="I223" s="15"/>
      <c r="J223" s="15"/>
      <c r="K223" s="15"/>
      <c r="L223" s="15"/>
      <c r="M223" s="14"/>
      <c r="Q223" s="1" t="s">
        <v>474</v>
      </c>
    </row>
    <row r="224" spans="1:48" ht="30" customHeight="1" x14ac:dyDescent="0.3">
      <c r="A224" s="14"/>
      <c r="B224" s="14"/>
      <c r="C224" s="14"/>
      <c r="D224" s="14"/>
      <c r="E224" s="15"/>
      <c r="F224" s="15"/>
      <c r="G224" s="15"/>
      <c r="H224" s="15"/>
      <c r="I224" s="15"/>
      <c r="J224" s="15"/>
      <c r="K224" s="15"/>
      <c r="L224" s="15"/>
      <c r="M224" s="14"/>
      <c r="Q224" s="1" t="s">
        <v>474</v>
      </c>
    </row>
    <row r="225" spans="1:17" ht="30" customHeight="1" x14ac:dyDescent="0.3">
      <c r="A225" s="14"/>
      <c r="B225" s="14"/>
      <c r="C225" s="14"/>
      <c r="D225" s="14"/>
      <c r="E225" s="15"/>
      <c r="F225" s="15"/>
      <c r="G225" s="15"/>
      <c r="H225" s="15"/>
      <c r="I225" s="15"/>
      <c r="J225" s="15"/>
      <c r="K225" s="15"/>
      <c r="L225" s="15"/>
      <c r="M225" s="14"/>
      <c r="Q225" s="1" t="s">
        <v>474</v>
      </c>
    </row>
    <row r="226" spans="1:17" ht="30" customHeight="1" x14ac:dyDescent="0.3">
      <c r="A226" s="14"/>
      <c r="B226" s="14"/>
      <c r="C226" s="14"/>
      <c r="D226" s="14"/>
      <c r="E226" s="15"/>
      <c r="F226" s="15"/>
      <c r="G226" s="15"/>
      <c r="H226" s="15"/>
      <c r="I226" s="15"/>
      <c r="J226" s="15"/>
      <c r="K226" s="15"/>
      <c r="L226" s="15"/>
      <c r="M226" s="14"/>
      <c r="Q226" s="1" t="s">
        <v>474</v>
      </c>
    </row>
    <row r="227" spans="1:17" ht="30" customHeight="1" x14ac:dyDescent="0.3">
      <c r="A227" s="14"/>
      <c r="B227" s="14"/>
      <c r="C227" s="14"/>
      <c r="D227" s="14"/>
      <c r="E227" s="15"/>
      <c r="F227" s="15"/>
      <c r="G227" s="15"/>
      <c r="H227" s="15"/>
      <c r="I227" s="15"/>
      <c r="J227" s="15"/>
      <c r="K227" s="15"/>
      <c r="L227" s="15"/>
      <c r="M227" s="14"/>
      <c r="Q227" s="1" t="s">
        <v>474</v>
      </c>
    </row>
    <row r="228" spans="1:17" ht="30" customHeight="1" x14ac:dyDescent="0.3">
      <c r="A228" s="14"/>
      <c r="B228" s="14"/>
      <c r="C228" s="14"/>
      <c r="D228" s="14"/>
      <c r="E228" s="15"/>
      <c r="F228" s="15"/>
      <c r="G228" s="15"/>
      <c r="H228" s="15"/>
      <c r="I228" s="15"/>
      <c r="J228" s="15"/>
      <c r="K228" s="15"/>
      <c r="L228" s="15"/>
      <c r="M228" s="14"/>
      <c r="Q228" s="1" t="s">
        <v>474</v>
      </c>
    </row>
    <row r="229" spans="1:17" ht="30" customHeight="1" x14ac:dyDescent="0.3">
      <c r="A229" s="14"/>
      <c r="B229" s="14"/>
      <c r="C229" s="14"/>
      <c r="D229" s="14"/>
      <c r="E229" s="15"/>
      <c r="F229" s="15"/>
      <c r="G229" s="15"/>
      <c r="H229" s="15"/>
      <c r="I229" s="15"/>
      <c r="J229" s="15"/>
      <c r="K229" s="15"/>
      <c r="L229" s="15"/>
      <c r="M229" s="14"/>
      <c r="Q229" s="1" t="s">
        <v>474</v>
      </c>
    </row>
    <row r="230" spans="1:17" ht="30" customHeight="1" x14ac:dyDescent="0.3">
      <c r="A230" s="14"/>
      <c r="B230" s="14"/>
      <c r="C230" s="14"/>
      <c r="D230" s="14"/>
      <c r="E230" s="15"/>
      <c r="F230" s="15"/>
      <c r="G230" s="15"/>
      <c r="H230" s="15"/>
      <c r="I230" s="15"/>
      <c r="J230" s="15"/>
      <c r="K230" s="15"/>
      <c r="L230" s="15"/>
      <c r="M230" s="14"/>
      <c r="Q230" s="1" t="s">
        <v>474</v>
      </c>
    </row>
    <row r="231" spans="1:17" ht="30" customHeight="1" x14ac:dyDescent="0.3">
      <c r="A231" s="14"/>
      <c r="B231" s="14"/>
      <c r="C231" s="14"/>
      <c r="D231" s="14"/>
      <c r="E231" s="15"/>
      <c r="F231" s="15"/>
      <c r="G231" s="15"/>
      <c r="H231" s="15"/>
      <c r="I231" s="15"/>
      <c r="J231" s="15"/>
      <c r="K231" s="15"/>
      <c r="L231" s="15"/>
      <c r="M231" s="14"/>
      <c r="Q231" s="1" t="s">
        <v>474</v>
      </c>
    </row>
    <row r="232" spans="1:17" ht="30" customHeight="1" x14ac:dyDescent="0.3">
      <c r="A232" s="14"/>
      <c r="B232" s="14"/>
      <c r="C232" s="14"/>
      <c r="D232" s="14"/>
      <c r="E232" s="15"/>
      <c r="F232" s="15"/>
      <c r="G232" s="15"/>
      <c r="H232" s="15"/>
      <c r="I232" s="15"/>
      <c r="J232" s="15"/>
      <c r="K232" s="15"/>
      <c r="L232" s="15"/>
      <c r="M232" s="14"/>
      <c r="Q232" s="1" t="s">
        <v>474</v>
      </c>
    </row>
    <row r="233" spans="1:17" ht="30" customHeight="1" x14ac:dyDescent="0.3">
      <c r="A233" s="14"/>
      <c r="B233" s="14"/>
      <c r="C233" s="14"/>
      <c r="D233" s="14"/>
      <c r="E233" s="15"/>
      <c r="F233" s="15"/>
      <c r="G233" s="15"/>
      <c r="H233" s="15"/>
      <c r="I233" s="15"/>
      <c r="J233" s="15"/>
      <c r="K233" s="15"/>
      <c r="L233" s="15"/>
      <c r="M233" s="14"/>
      <c r="Q233" s="1" t="s">
        <v>474</v>
      </c>
    </row>
    <row r="234" spans="1:17" ht="30" customHeight="1" x14ac:dyDescent="0.3">
      <c r="A234" s="14"/>
      <c r="B234" s="14"/>
      <c r="C234" s="14"/>
      <c r="D234" s="14"/>
      <c r="E234" s="15"/>
      <c r="F234" s="15"/>
      <c r="G234" s="15"/>
      <c r="H234" s="15"/>
      <c r="I234" s="15"/>
      <c r="J234" s="15"/>
      <c r="K234" s="15"/>
      <c r="L234" s="15"/>
      <c r="M234" s="14"/>
      <c r="Q234" s="1" t="s">
        <v>474</v>
      </c>
    </row>
    <row r="235" spans="1:17" ht="30" customHeight="1" x14ac:dyDescent="0.3">
      <c r="A235" s="14"/>
      <c r="B235" s="14"/>
      <c r="C235" s="14"/>
      <c r="D235" s="14"/>
      <c r="E235" s="15"/>
      <c r="F235" s="15"/>
      <c r="G235" s="15"/>
      <c r="H235" s="15"/>
      <c r="I235" s="15"/>
      <c r="J235" s="15"/>
      <c r="K235" s="15"/>
      <c r="L235" s="15"/>
      <c r="M235" s="14"/>
      <c r="Q235" s="1" t="s">
        <v>474</v>
      </c>
    </row>
    <row r="236" spans="1:17" ht="30" customHeight="1" x14ac:dyDescent="0.3">
      <c r="A236" s="14"/>
      <c r="B236" s="14"/>
      <c r="C236" s="14"/>
      <c r="D236" s="14"/>
      <c r="E236" s="15"/>
      <c r="F236" s="15"/>
      <c r="G236" s="15"/>
      <c r="H236" s="15"/>
      <c r="I236" s="15"/>
      <c r="J236" s="15"/>
      <c r="K236" s="15"/>
      <c r="L236" s="15"/>
      <c r="M236" s="14"/>
      <c r="Q236" s="1" t="s">
        <v>474</v>
      </c>
    </row>
    <row r="237" spans="1:17" ht="30" customHeight="1" x14ac:dyDescent="0.3">
      <c r="A237" s="16" t="s">
        <v>188</v>
      </c>
      <c r="B237" s="14"/>
      <c r="C237" s="14"/>
      <c r="D237" s="14"/>
      <c r="E237" s="15"/>
      <c r="F237" s="15">
        <f>SUMIF(Q213:Q236,"010107",F213:F236)</f>
        <v>0</v>
      </c>
      <c r="G237" s="15"/>
      <c r="H237" s="15">
        <f>SUMIF(Q213:Q236,"010107",H213:H236)</f>
        <v>0</v>
      </c>
      <c r="I237" s="15"/>
      <c r="J237" s="15">
        <f>SUMIF(Q213:Q236,"010107",J213:J236)</f>
        <v>0</v>
      </c>
      <c r="K237" s="15"/>
      <c r="L237" s="15">
        <f>SUMIF(Q213:Q236,"010107",L213:L236)</f>
        <v>0</v>
      </c>
      <c r="M237" s="14"/>
      <c r="N237" t="s">
        <v>189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horizontalDpi="0" verticalDpi="0" r:id="rId1"/>
  <rowBreaks count="7" manualBreakCount="7">
    <brk id="55" max="16383" man="1"/>
    <brk id="107" max="16383" man="1"/>
    <brk id="133" max="16383" man="1"/>
    <brk id="159" max="16383" man="1"/>
    <brk id="185" max="16383" man="1"/>
    <brk id="211" max="16383" man="1"/>
    <brk id="23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04"/>
  <sheetViews>
    <sheetView workbookViewId="0">
      <selection activeCell="B3" sqref="B3"/>
    </sheetView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ht="17.25" thickBot="1" x14ac:dyDescent="0.35">
      <c r="A1" t="s">
        <v>486</v>
      </c>
      <c r="B1" t="s">
        <v>595</v>
      </c>
      <c r="C1" t="s">
        <v>596</v>
      </c>
      <c r="D1" t="s">
        <v>597</v>
      </c>
    </row>
    <row r="2" spans="1:4" ht="17.25" thickBot="1" x14ac:dyDescent="0.35">
      <c r="A2" s="1" t="s">
        <v>598</v>
      </c>
      <c r="B2" s="19">
        <f>원가계산서!J2</f>
        <v>0</v>
      </c>
      <c r="D2" s="1" t="s">
        <v>59</v>
      </c>
    </row>
    <row r="3" spans="1:4" x14ac:dyDescent="0.3">
      <c r="A3" t="s">
        <v>599</v>
      </c>
      <c r="C3">
        <v>4</v>
      </c>
      <c r="D3" s="1" t="s">
        <v>487</v>
      </c>
    </row>
    <row r="4" spans="1:4" x14ac:dyDescent="0.3">
      <c r="A4" s="1" t="s">
        <v>600</v>
      </c>
      <c r="B4">
        <f>$B$2</f>
        <v>0</v>
      </c>
      <c r="D4" s="1" t="s">
        <v>64</v>
      </c>
    </row>
    <row r="5" spans="1:4" x14ac:dyDescent="0.3">
      <c r="A5" t="s">
        <v>599</v>
      </c>
      <c r="C5">
        <v>4</v>
      </c>
      <c r="D5" s="1" t="s">
        <v>488</v>
      </c>
    </row>
    <row r="6" spans="1:4" x14ac:dyDescent="0.3">
      <c r="A6" s="1" t="s">
        <v>601</v>
      </c>
      <c r="B6">
        <f t="shared" ref="B6" si="0">$B$2</f>
        <v>0</v>
      </c>
      <c r="D6" s="1" t="s">
        <v>67</v>
      </c>
    </row>
    <row r="7" spans="1:4" x14ac:dyDescent="0.3">
      <c r="A7" t="s">
        <v>599</v>
      </c>
      <c r="C7">
        <v>4</v>
      </c>
      <c r="D7" s="1" t="s">
        <v>489</v>
      </c>
    </row>
    <row r="8" spans="1:4" x14ac:dyDescent="0.3">
      <c r="A8" s="1" t="s">
        <v>602</v>
      </c>
      <c r="B8">
        <f t="shared" ref="B8" si="1">$B$2</f>
        <v>0</v>
      </c>
      <c r="D8" s="1" t="s">
        <v>70</v>
      </c>
    </row>
    <row r="9" spans="1:4" x14ac:dyDescent="0.3">
      <c r="A9" t="s">
        <v>599</v>
      </c>
      <c r="C9">
        <v>4</v>
      </c>
      <c r="D9" s="1" t="s">
        <v>490</v>
      </c>
    </row>
    <row r="10" spans="1:4" x14ac:dyDescent="0.3">
      <c r="A10" s="1" t="s">
        <v>603</v>
      </c>
      <c r="B10">
        <f t="shared" ref="B10" si="2">$B$2</f>
        <v>0</v>
      </c>
      <c r="D10" s="1" t="s">
        <v>73</v>
      </c>
    </row>
    <row r="11" spans="1:4" x14ac:dyDescent="0.3">
      <c r="A11" t="s">
        <v>599</v>
      </c>
      <c r="C11">
        <v>4</v>
      </c>
      <c r="D11" s="1" t="s">
        <v>491</v>
      </c>
    </row>
    <row r="12" spans="1:4" x14ac:dyDescent="0.3">
      <c r="A12" s="1" t="s">
        <v>604</v>
      </c>
      <c r="B12">
        <f t="shared" ref="B12" si="3">$B$2</f>
        <v>0</v>
      </c>
      <c r="D12" s="1" t="s">
        <v>77</v>
      </c>
    </row>
    <row r="13" spans="1:4" x14ac:dyDescent="0.3">
      <c r="A13" t="s">
        <v>605</v>
      </c>
      <c r="C13">
        <v>4</v>
      </c>
      <c r="D13" s="1" t="s">
        <v>492</v>
      </c>
    </row>
    <row r="14" spans="1:4" x14ac:dyDescent="0.3">
      <c r="A14" s="1" t="s">
        <v>606</v>
      </c>
      <c r="B14">
        <f t="shared" ref="B14" si="4">$B$2</f>
        <v>0</v>
      </c>
      <c r="D14" s="1" t="s">
        <v>80</v>
      </c>
    </row>
    <row r="15" spans="1:4" x14ac:dyDescent="0.3">
      <c r="A15" t="s">
        <v>605</v>
      </c>
      <c r="C15">
        <v>4</v>
      </c>
      <c r="D15" s="1" t="s">
        <v>493</v>
      </c>
    </row>
    <row r="16" spans="1:4" x14ac:dyDescent="0.3">
      <c r="A16" s="1" t="s">
        <v>607</v>
      </c>
      <c r="B16">
        <f t="shared" ref="B16" si="5">$B$2</f>
        <v>0</v>
      </c>
      <c r="D16" s="1" t="s">
        <v>83</v>
      </c>
    </row>
    <row r="17" spans="1:4" x14ac:dyDescent="0.3">
      <c r="A17" t="s">
        <v>605</v>
      </c>
      <c r="C17">
        <v>4</v>
      </c>
      <c r="D17" s="1" t="s">
        <v>494</v>
      </c>
    </row>
    <row r="18" spans="1:4" x14ac:dyDescent="0.3">
      <c r="A18" s="1" t="s">
        <v>608</v>
      </c>
      <c r="B18">
        <f t="shared" ref="B18" si="6">$B$2</f>
        <v>0</v>
      </c>
      <c r="D18" s="1" t="s">
        <v>86</v>
      </c>
    </row>
    <row r="19" spans="1:4" x14ac:dyDescent="0.3">
      <c r="A19" t="s">
        <v>605</v>
      </c>
      <c r="C19">
        <v>4</v>
      </c>
      <c r="D19" s="1" t="s">
        <v>495</v>
      </c>
    </row>
    <row r="20" spans="1:4" x14ac:dyDescent="0.3">
      <c r="A20" s="1" t="s">
        <v>609</v>
      </c>
      <c r="B20">
        <f t="shared" ref="B20" si="7">$B$2</f>
        <v>0</v>
      </c>
      <c r="D20" s="1" t="s">
        <v>89</v>
      </c>
    </row>
    <row r="21" spans="1:4" x14ac:dyDescent="0.3">
      <c r="A21" t="s">
        <v>605</v>
      </c>
      <c r="C21">
        <v>4</v>
      </c>
      <c r="D21" s="1" t="s">
        <v>496</v>
      </c>
    </row>
    <row r="22" spans="1:4" x14ac:dyDescent="0.3">
      <c r="A22" s="1" t="s">
        <v>610</v>
      </c>
      <c r="B22">
        <f t="shared" ref="B22" si="8">$B$2</f>
        <v>0</v>
      </c>
      <c r="D22" s="1" t="s">
        <v>92</v>
      </c>
    </row>
    <row r="23" spans="1:4" x14ac:dyDescent="0.3">
      <c r="A23" t="s">
        <v>605</v>
      </c>
      <c r="C23">
        <v>4</v>
      </c>
      <c r="D23" s="1" t="s">
        <v>497</v>
      </c>
    </row>
    <row r="24" spans="1:4" x14ac:dyDescent="0.3">
      <c r="A24" s="1" t="s">
        <v>611</v>
      </c>
      <c r="B24">
        <f t="shared" ref="B24" si="9">$B$2</f>
        <v>0</v>
      </c>
      <c r="D24" s="1" t="s">
        <v>96</v>
      </c>
    </row>
    <row r="25" spans="1:4" x14ac:dyDescent="0.3">
      <c r="A25" t="s">
        <v>599</v>
      </c>
      <c r="C25">
        <v>4</v>
      </c>
      <c r="D25" s="1" t="s">
        <v>498</v>
      </c>
    </row>
    <row r="26" spans="1:4" x14ac:dyDescent="0.3">
      <c r="A26" s="1" t="s">
        <v>612</v>
      </c>
      <c r="B26">
        <f t="shared" ref="B26" si="10">$B$2</f>
        <v>0</v>
      </c>
      <c r="D26" s="1" t="s">
        <v>99</v>
      </c>
    </row>
    <row r="27" spans="1:4" x14ac:dyDescent="0.3">
      <c r="A27" t="s">
        <v>599</v>
      </c>
      <c r="C27">
        <v>4</v>
      </c>
      <c r="D27" s="1" t="s">
        <v>499</v>
      </c>
    </row>
    <row r="28" spans="1:4" x14ac:dyDescent="0.3">
      <c r="A28" s="1" t="s">
        <v>613</v>
      </c>
      <c r="B28">
        <f t="shared" ref="B28" si="11">$B$2</f>
        <v>0</v>
      </c>
      <c r="D28" s="1" t="s">
        <v>102</v>
      </c>
    </row>
    <row r="29" spans="1:4" x14ac:dyDescent="0.3">
      <c r="A29" t="s">
        <v>599</v>
      </c>
      <c r="C29">
        <v>4</v>
      </c>
      <c r="D29" s="1" t="s">
        <v>500</v>
      </c>
    </row>
    <row r="30" spans="1:4" x14ac:dyDescent="0.3">
      <c r="A30" s="1" t="s">
        <v>614</v>
      </c>
      <c r="B30">
        <f t="shared" ref="B30" si="12">$B$2</f>
        <v>0</v>
      </c>
      <c r="D30" s="1" t="s">
        <v>105</v>
      </c>
    </row>
    <row r="31" spans="1:4" x14ac:dyDescent="0.3">
      <c r="A31" t="s">
        <v>599</v>
      </c>
      <c r="C31">
        <v>4</v>
      </c>
      <c r="D31" s="1" t="s">
        <v>501</v>
      </c>
    </row>
    <row r="32" spans="1:4" x14ac:dyDescent="0.3">
      <c r="A32" s="1" t="s">
        <v>615</v>
      </c>
      <c r="B32">
        <f t="shared" ref="B32" si="13">$B$2</f>
        <v>0</v>
      </c>
      <c r="D32" s="1" t="s">
        <v>110</v>
      </c>
    </row>
    <row r="33" spans="1:4" x14ac:dyDescent="0.3">
      <c r="A33" t="s">
        <v>605</v>
      </c>
      <c r="C33">
        <v>4</v>
      </c>
      <c r="D33" s="1" t="s">
        <v>502</v>
      </c>
    </row>
    <row r="34" spans="1:4" x14ac:dyDescent="0.3">
      <c r="A34" s="1" t="s">
        <v>616</v>
      </c>
      <c r="B34">
        <f t="shared" ref="B34" si="14">$B$2</f>
        <v>0</v>
      </c>
      <c r="D34" s="1" t="s">
        <v>113</v>
      </c>
    </row>
    <row r="35" spans="1:4" x14ac:dyDescent="0.3">
      <c r="A35" t="s">
        <v>605</v>
      </c>
      <c r="C35">
        <v>4</v>
      </c>
      <c r="D35" s="1" t="s">
        <v>503</v>
      </c>
    </row>
    <row r="36" spans="1:4" x14ac:dyDescent="0.3">
      <c r="A36" s="1" t="s">
        <v>617</v>
      </c>
      <c r="B36">
        <f t="shared" ref="B36:B98" si="15">$B$2</f>
        <v>0</v>
      </c>
      <c r="D36" s="1" t="s">
        <v>116</v>
      </c>
    </row>
    <row r="37" spans="1:4" x14ac:dyDescent="0.3">
      <c r="A37" t="s">
        <v>605</v>
      </c>
      <c r="C37">
        <v>4</v>
      </c>
      <c r="D37" s="1" t="s">
        <v>504</v>
      </c>
    </row>
    <row r="38" spans="1:4" x14ac:dyDescent="0.3">
      <c r="A38" s="1" t="s">
        <v>618</v>
      </c>
      <c r="B38">
        <f t="shared" si="15"/>
        <v>0</v>
      </c>
      <c r="D38" s="1" t="s">
        <v>119</v>
      </c>
    </row>
    <row r="39" spans="1:4" x14ac:dyDescent="0.3">
      <c r="A39" t="s">
        <v>605</v>
      </c>
      <c r="C39">
        <v>4</v>
      </c>
      <c r="D39" s="1" t="s">
        <v>505</v>
      </c>
    </row>
    <row r="40" spans="1:4" x14ac:dyDescent="0.3">
      <c r="A40" s="1" t="s">
        <v>619</v>
      </c>
      <c r="B40">
        <f t="shared" si="15"/>
        <v>0</v>
      </c>
      <c r="D40" s="1" t="s">
        <v>123</v>
      </c>
    </row>
    <row r="41" spans="1:4" x14ac:dyDescent="0.3">
      <c r="A41" t="s">
        <v>605</v>
      </c>
      <c r="C41">
        <v>4</v>
      </c>
      <c r="D41" s="1" t="s">
        <v>506</v>
      </c>
    </row>
    <row r="42" spans="1:4" x14ac:dyDescent="0.3">
      <c r="A42" s="1" t="s">
        <v>620</v>
      </c>
      <c r="B42">
        <f t="shared" si="15"/>
        <v>0</v>
      </c>
      <c r="D42" s="1" t="s">
        <v>127</v>
      </c>
    </row>
    <row r="43" spans="1:4" x14ac:dyDescent="0.3">
      <c r="A43" t="s">
        <v>599</v>
      </c>
      <c r="C43">
        <v>4</v>
      </c>
      <c r="D43" s="1" t="s">
        <v>507</v>
      </c>
    </row>
    <row r="44" spans="1:4" x14ac:dyDescent="0.3">
      <c r="A44" s="1" t="s">
        <v>621</v>
      </c>
      <c r="B44">
        <f t="shared" si="15"/>
        <v>0</v>
      </c>
      <c r="D44" s="1" t="s">
        <v>130</v>
      </c>
    </row>
    <row r="45" spans="1:4" x14ac:dyDescent="0.3">
      <c r="A45" t="s">
        <v>599</v>
      </c>
      <c r="C45">
        <v>4</v>
      </c>
      <c r="D45" s="1" t="s">
        <v>508</v>
      </c>
    </row>
    <row r="46" spans="1:4" x14ac:dyDescent="0.3">
      <c r="A46" s="1" t="s">
        <v>622</v>
      </c>
      <c r="B46">
        <f t="shared" si="15"/>
        <v>0</v>
      </c>
      <c r="D46" s="1" t="s">
        <v>135</v>
      </c>
    </row>
    <row r="47" spans="1:4" x14ac:dyDescent="0.3">
      <c r="A47" t="s">
        <v>599</v>
      </c>
      <c r="C47">
        <v>4</v>
      </c>
      <c r="D47" s="1" t="s">
        <v>509</v>
      </c>
    </row>
    <row r="48" spans="1:4" x14ac:dyDescent="0.3">
      <c r="A48" s="1" t="s">
        <v>623</v>
      </c>
      <c r="B48">
        <f t="shared" si="15"/>
        <v>0</v>
      </c>
      <c r="D48" s="1" t="s">
        <v>138</v>
      </c>
    </row>
    <row r="49" spans="1:4" x14ac:dyDescent="0.3">
      <c r="A49" t="s">
        <v>599</v>
      </c>
      <c r="C49">
        <v>4</v>
      </c>
      <c r="D49" s="1" t="s">
        <v>510</v>
      </c>
    </row>
    <row r="50" spans="1:4" x14ac:dyDescent="0.3">
      <c r="A50" s="1" t="s">
        <v>624</v>
      </c>
      <c r="B50">
        <f t="shared" si="15"/>
        <v>0</v>
      </c>
      <c r="D50" s="1" t="s">
        <v>141</v>
      </c>
    </row>
    <row r="51" spans="1:4" x14ac:dyDescent="0.3">
      <c r="A51" t="s">
        <v>599</v>
      </c>
      <c r="C51">
        <v>4</v>
      </c>
      <c r="D51" s="1" t="s">
        <v>511</v>
      </c>
    </row>
    <row r="52" spans="1:4" x14ac:dyDescent="0.3">
      <c r="A52" s="1" t="s">
        <v>625</v>
      </c>
      <c r="B52">
        <f t="shared" si="15"/>
        <v>0</v>
      </c>
      <c r="D52" s="1" t="s">
        <v>144</v>
      </c>
    </row>
    <row r="53" spans="1:4" x14ac:dyDescent="0.3">
      <c r="A53" t="s">
        <v>599</v>
      </c>
      <c r="C53">
        <v>4</v>
      </c>
      <c r="D53" s="1" t="s">
        <v>512</v>
      </c>
    </row>
    <row r="54" spans="1:4" x14ac:dyDescent="0.3">
      <c r="A54" s="1" t="s">
        <v>626</v>
      </c>
      <c r="B54">
        <f t="shared" si="15"/>
        <v>0</v>
      </c>
      <c r="D54" s="1" t="s">
        <v>147</v>
      </c>
    </row>
    <row r="55" spans="1:4" x14ac:dyDescent="0.3">
      <c r="A55" t="s">
        <v>599</v>
      </c>
      <c r="C55">
        <v>4</v>
      </c>
      <c r="D55" s="1" t="s">
        <v>513</v>
      </c>
    </row>
    <row r="56" spans="1:4" x14ac:dyDescent="0.3">
      <c r="A56" s="1" t="s">
        <v>627</v>
      </c>
      <c r="B56">
        <f t="shared" si="15"/>
        <v>0</v>
      </c>
      <c r="D56" s="1" t="s">
        <v>152</v>
      </c>
    </row>
    <row r="57" spans="1:4" x14ac:dyDescent="0.3">
      <c r="A57" t="s">
        <v>599</v>
      </c>
      <c r="C57">
        <v>4</v>
      </c>
      <c r="D57" s="1" t="s">
        <v>514</v>
      </c>
    </row>
    <row r="58" spans="1:4" x14ac:dyDescent="0.3">
      <c r="A58" s="1" t="s">
        <v>628</v>
      </c>
      <c r="B58">
        <f t="shared" si="15"/>
        <v>0</v>
      </c>
      <c r="D58" s="1" t="s">
        <v>157</v>
      </c>
    </row>
    <row r="59" spans="1:4" x14ac:dyDescent="0.3">
      <c r="A59" t="s">
        <v>599</v>
      </c>
      <c r="C59">
        <v>4</v>
      </c>
      <c r="D59" s="1" t="s">
        <v>515</v>
      </c>
    </row>
    <row r="60" spans="1:4" x14ac:dyDescent="0.3">
      <c r="A60" s="1" t="s">
        <v>629</v>
      </c>
      <c r="B60">
        <f t="shared" si="15"/>
        <v>0</v>
      </c>
      <c r="D60" s="1" t="s">
        <v>161</v>
      </c>
    </row>
    <row r="61" spans="1:4" x14ac:dyDescent="0.3">
      <c r="A61" t="s">
        <v>599</v>
      </c>
      <c r="C61">
        <v>4</v>
      </c>
      <c r="D61" s="1" t="s">
        <v>516</v>
      </c>
    </row>
    <row r="62" spans="1:4" x14ac:dyDescent="0.3">
      <c r="A62" s="1" t="s">
        <v>630</v>
      </c>
      <c r="B62">
        <f t="shared" si="15"/>
        <v>0</v>
      </c>
      <c r="D62" s="1" t="s">
        <v>165</v>
      </c>
    </row>
    <row r="63" spans="1:4" x14ac:dyDescent="0.3">
      <c r="A63" t="s">
        <v>599</v>
      </c>
      <c r="C63">
        <v>4</v>
      </c>
      <c r="D63" s="1" t="s">
        <v>517</v>
      </c>
    </row>
    <row r="64" spans="1:4" x14ac:dyDescent="0.3">
      <c r="A64" s="1" t="s">
        <v>631</v>
      </c>
      <c r="B64">
        <f t="shared" si="15"/>
        <v>0</v>
      </c>
      <c r="D64" s="1" t="s">
        <v>168</v>
      </c>
    </row>
    <row r="65" spans="1:4" x14ac:dyDescent="0.3">
      <c r="A65" t="s">
        <v>599</v>
      </c>
      <c r="C65">
        <v>4</v>
      </c>
      <c r="D65" s="1" t="s">
        <v>518</v>
      </c>
    </row>
    <row r="66" spans="1:4" x14ac:dyDescent="0.3">
      <c r="A66" s="1" t="s">
        <v>632</v>
      </c>
      <c r="B66">
        <f t="shared" si="15"/>
        <v>0</v>
      </c>
      <c r="D66" s="1" t="s">
        <v>171</v>
      </c>
    </row>
    <row r="67" spans="1:4" x14ac:dyDescent="0.3">
      <c r="A67" t="s">
        <v>599</v>
      </c>
      <c r="C67">
        <v>4</v>
      </c>
      <c r="D67" s="1" t="s">
        <v>519</v>
      </c>
    </row>
    <row r="68" spans="1:4" x14ac:dyDescent="0.3">
      <c r="A68" s="1" t="s">
        <v>633</v>
      </c>
      <c r="B68">
        <f t="shared" si="15"/>
        <v>0</v>
      </c>
      <c r="D68" s="1" t="s">
        <v>174</v>
      </c>
    </row>
    <row r="69" spans="1:4" x14ac:dyDescent="0.3">
      <c r="A69" t="s">
        <v>599</v>
      </c>
      <c r="C69">
        <v>4</v>
      </c>
      <c r="D69" s="1" t="s">
        <v>520</v>
      </c>
    </row>
    <row r="70" spans="1:4" x14ac:dyDescent="0.3">
      <c r="A70" s="1" t="s">
        <v>634</v>
      </c>
      <c r="B70">
        <f t="shared" si="15"/>
        <v>0</v>
      </c>
      <c r="D70" s="1" t="s">
        <v>177</v>
      </c>
    </row>
    <row r="71" spans="1:4" x14ac:dyDescent="0.3">
      <c r="A71" t="s">
        <v>599</v>
      </c>
      <c r="C71">
        <v>4</v>
      </c>
      <c r="D71" s="1" t="s">
        <v>521</v>
      </c>
    </row>
    <row r="72" spans="1:4" x14ac:dyDescent="0.3">
      <c r="A72" s="1" t="s">
        <v>635</v>
      </c>
      <c r="B72">
        <f t="shared" si="15"/>
        <v>0</v>
      </c>
      <c r="D72" s="1" t="s">
        <v>180</v>
      </c>
    </row>
    <row r="73" spans="1:4" x14ac:dyDescent="0.3">
      <c r="A73" t="s">
        <v>599</v>
      </c>
      <c r="C73">
        <v>4</v>
      </c>
      <c r="D73" s="1" t="s">
        <v>522</v>
      </c>
    </row>
    <row r="74" spans="1:4" x14ac:dyDescent="0.3">
      <c r="A74" s="1" t="s">
        <v>636</v>
      </c>
      <c r="B74">
        <f t="shared" si="15"/>
        <v>0</v>
      </c>
      <c r="D74" s="1" t="s">
        <v>183</v>
      </c>
    </row>
    <row r="75" spans="1:4" x14ac:dyDescent="0.3">
      <c r="A75" t="s">
        <v>599</v>
      </c>
      <c r="C75">
        <v>4</v>
      </c>
      <c r="D75" s="1" t="s">
        <v>523</v>
      </c>
    </row>
    <row r="76" spans="1:4" x14ac:dyDescent="0.3">
      <c r="A76" s="1" t="s">
        <v>637</v>
      </c>
      <c r="B76">
        <f t="shared" si="15"/>
        <v>0</v>
      </c>
      <c r="D76" s="1" t="s">
        <v>186</v>
      </c>
    </row>
    <row r="77" spans="1:4" x14ac:dyDescent="0.3">
      <c r="A77" t="s">
        <v>599</v>
      </c>
      <c r="C77">
        <v>4</v>
      </c>
      <c r="D77" s="1" t="s">
        <v>524</v>
      </c>
    </row>
    <row r="78" spans="1:4" x14ac:dyDescent="0.3">
      <c r="A78" s="1" t="s">
        <v>638</v>
      </c>
      <c r="B78">
        <f t="shared" si="15"/>
        <v>0</v>
      </c>
      <c r="D78" s="1" t="s">
        <v>194</v>
      </c>
    </row>
    <row r="79" spans="1:4" x14ac:dyDescent="0.3">
      <c r="A79" t="s">
        <v>599</v>
      </c>
      <c r="C79">
        <v>4</v>
      </c>
      <c r="D79" s="1" t="s">
        <v>525</v>
      </c>
    </row>
    <row r="80" spans="1:4" x14ac:dyDescent="0.3">
      <c r="A80" s="1" t="s">
        <v>639</v>
      </c>
      <c r="B80">
        <f t="shared" si="15"/>
        <v>0</v>
      </c>
      <c r="D80" s="1" t="s">
        <v>197</v>
      </c>
    </row>
    <row r="81" spans="1:4" x14ac:dyDescent="0.3">
      <c r="A81" t="s">
        <v>599</v>
      </c>
      <c r="C81">
        <v>4</v>
      </c>
      <c r="D81" s="1" t="s">
        <v>526</v>
      </c>
    </row>
    <row r="82" spans="1:4" x14ac:dyDescent="0.3">
      <c r="A82" s="1" t="s">
        <v>640</v>
      </c>
      <c r="B82">
        <f t="shared" si="15"/>
        <v>0</v>
      </c>
      <c r="D82" s="1" t="s">
        <v>200</v>
      </c>
    </row>
    <row r="83" spans="1:4" x14ac:dyDescent="0.3">
      <c r="A83" t="s">
        <v>599</v>
      </c>
      <c r="C83">
        <v>4</v>
      </c>
      <c r="D83" s="1" t="s">
        <v>527</v>
      </c>
    </row>
    <row r="84" spans="1:4" x14ac:dyDescent="0.3">
      <c r="A84" s="1" t="s">
        <v>641</v>
      </c>
      <c r="B84">
        <f t="shared" si="15"/>
        <v>0</v>
      </c>
      <c r="D84" s="1" t="s">
        <v>204</v>
      </c>
    </row>
    <row r="85" spans="1:4" x14ac:dyDescent="0.3">
      <c r="A85" t="s">
        <v>599</v>
      </c>
      <c r="C85">
        <v>4</v>
      </c>
      <c r="D85" s="1" t="s">
        <v>528</v>
      </c>
    </row>
    <row r="86" spans="1:4" x14ac:dyDescent="0.3">
      <c r="A86" s="1" t="s">
        <v>642</v>
      </c>
      <c r="B86">
        <f t="shared" si="15"/>
        <v>0</v>
      </c>
      <c r="D86" s="1" t="s">
        <v>211</v>
      </c>
    </row>
    <row r="87" spans="1:4" x14ac:dyDescent="0.3">
      <c r="A87" t="s">
        <v>599</v>
      </c>
      <c r="C87">
        <v>4</v>
      </c>
      <c r="D87" s="1" t="s">
        <v>529</v>
      </c>
    </row>
    <row r="88" spans="1:4" x14ac:dyDescent="0.3">
      <c r="A88" s="1" t="s">
        <v>643</v>
      </c>
      <c r="B88">
        <f t="shared" si="15"/>
        <v>0</v>
      </c>
      <c r="D88" s="1" t="s">
        <v>218</v>
      </c>
    </row>
    <row r="89" spans="1:4" x14ac:dyDescent="0.3">
      <c r="A89" t="s">
        <v>599</v>
      </c>
      <c r="C89">
        <v>4</v>
      </c>
      <c r="D89" s="1" t="s">
        <v>530</v>
      </c>
    </row>
    <row r="90" spans="1:4" x14ac:dyDescent="0.3">
      <c r="A90" s="1" t="s">
        <v>644</v>
      </c>
      <c r="B90">
        <f t="shared" si="15"/>
        <v>0</v>
      </c>
      <c r="D90" s="1" t="s">
        <v>221</v>
      </c>
    </row>
    <row r="91" spans="1:4" x14ac:dyDescent="0.3">
      <c r="A91" t="s">
        <v>599</v>
      </c>
      <c r="C91">
        <v>4</v>
      </c>
      <c r="D91" s="1" t="s">
        <v>531</v>
      </c>
    </row>
    <row r="92" spans="1:4" x14ac:dyDescent="0.3">
      <c r="A92" s="1" t="s">
        <v>645</v>
      </c>
      <c r="B92">
        <f t="shared" si="15"/>
        <v>0</v>
      </c>
      <c r="D92" s="1" t="s">
        <v>225</v>
      </c>
    </row>
    <row r="93" spans="1:4" x14ac:dyDescent="0.3">
      <c r="A93" t="s">
        <v>599</v>
      </c>
      <c r="C93">
        <v>4</v>
      </c>
      <c r="D93" s="1" t="s">
        <v>532</v>
      </c>
    </row>
    <row r="94" spans="1:4" x14ac:dyDescent="0.3">
      <c r="A94" s="1" t="s">
        <v>646</v>
      </c>
      <c r="B94">
        <f t="shared" si="15"/>
        <v>0</v>
      </c>
      <c r="D94" s="1" t="s">
        <v>228</v>
      </c>
    </row>
    <row r="95" spans="1:4" x14ac:dyDescent="0.3">
      <c r="A95" t="s">
        <v>599</v>
      </c>
      <c r="C95">
        <v>4</v>
      </c>
      <c r="D95" s="1" t="s">
        <v>533</v>
      </c>
    </row>
    <row r="96" spans="1:4" x14ac:dyDescent="0.3">
      <c r="A96" s="1" t="s">
        <v>647</v>
      </c>
      <c r="B96">
        <f t="shared" si="15"/>
        <v>0</v>
      </c>
      <c r="D96" s="1" t="s">
        <v>232</v>
      </c>
    </row>
    <row r="97" spans="1:4" x14ac:dyDescent="0.3">
      <c r="A97" t="s">
        <v>599</v>
      </c>
      <c r="C97">
        <v>4</v>
      </c>
      <c r="D97" s="1" t="s">
        <v>534</v>
      </c>
    </row>
    <row r="98" spans="1:4" x14ac:dyDescent="0.3">
      <c r="A98" s="1" t="s">
        <v>648</v>
      </c>
      <c r="B98">
        <f t="shared" si="15"/>
        <v>0</v>
      </c>
      <c r="D98" s="1" t="s">
        <v>235</v>
      </c>
    </row>
    <row r="99" spans="1:4" x14ac:dyDescent="0.3">
      <c r="A99" t="s">
        <v>599</v>
      </c>
      <c r="C99">
        <v>4</v>
      </c>
      <c r="D99" s="1" t="s">
        <v>535</v>
      </c>
    </row>
    <row r="100" spans="1:4" x14ac:dyDescent="0.3">
      <c r="A100" s="1" t="s">
        <v>649</v>
      </c>
      <c r="B100">
        <f t="shared" ref="B100:B162" si="16">$B$2</f>
        <v>0</v>
      </c>
      <c r="D100" s="1" t="s">
        <v>246</v>
      </c>
    </row>
    <row r="101" spans="1:4" x14ac:dyDescent="0.3">
      <c r="A101" t="s">
        <v>599</v>
      </c>
      <c r="C101">
        <v>4</v>
      </c>
      <c r="D101" s="1" t="s">
        <v>536</v>
      </c>
    </row>
    <row r="102" spans="1:4" x14ac:dyDescent="0.3">
      <c r="A102" s="1" t="s">
        <v>650</v>
      </c>
      <c r="B102">
        <f t="shared" si="16"/>
        <v>0</v>
      </c>
      <c r="D102" s="1" t="s">
        <v>249</v>
      </c>
    </row>
    <row r="103" spans="1:4" x14ac:dyDescent="0.3">
      <c r="A103" t="s">
        <v>599</v>
      </c>
      <c r="C103">
        <v>4</v>
      </c>
      <c r="D103" s="1" t="s">
        <v>537</v>
      </c>
    </row>
    <row r="104" spans="1:4" x14ac:dyDescent="0.3">
      <c r="A104" s="1" t="s">
        <v>651</v>
      </c>
      <c r="B104">
        <f t="shared" si="16"/>
        <v>0</v>
      </c>
      <c r="D104" s="1" t="s">
        <v>252</v>
      </c>
    </row>
    <row r="105" spans="1:4" x14ac:dyDescent="0.3">
      <c r="A105" t="s">
        <v>599</v>
      </c>
      <c r="C105">
        <v>4</v>
      </c>
      <c r="D105" s="1" t="s">
        <v>538</v>
      </c>
    </row>
    <row r="106" spans="1:4" x14ac:dyDescent="0.3">
      <c r="A106" s="1" t="s">
        <v>652</v>
      </c>
      <c r="B106">
        <f t="shared" si="16"/>
        <v>0</v>
      </c>
      <c r="D106" s="1" t="s">
        <v>255</v>
      </c>
    </row>
    <row r="107" spans="1:4" x14ac:dyDescent="0.3">
      <c r="A107" t="s">
        <v>599</v>
      </c>
      <c r="C107">
        <v>4</v>
      </c>
      <c r="D107" s="1" t="s">
        <v>539</v>
      </c>
    </row>
    <row r="108" spans="1:4" x14ac:dyDescent="0.3">
      <c r="A108" s="1" t="s">
        <v>653</v>
      </c>
      <c r="B108">
        <f t="shared" si="16"/>
        <v>0</v>
      </c>
      <c r="D108" s="1" t="s">
        <v>259</v>
      </c>
    </row>
    <row r="109" spans="1:4" x14ac:dyDescent="0.3">
      <c r="A109" t="s">
        <v>599</v>
      </c>
      <c r="C109">
        <v>4</v>
      </c>
      <c r="D109" s="1" t="s">
        <v>540</v>
      </c>
    </row>
    <row r="110" spans="1:4" x14ac:dyDescent="0.3">
      <c r="A110" s="1" t="s">
        <v>654</v>
      </c>
      <c r="B110">
        <f t="shared" si="16"/>
        <v>0</v>
      </c>
      <c r="D110" s="1" t="s">
        <v>263</v>
      </c>
    </row>
    <row r="111" spans="1:4" x14ac:dyDescent="0.3">
      <c r="A111" t="s">
        <v>599</v>
      </c>
      <c r="C111">
        <v>4</v>
      </c>
      <c r="D111" s="1" t="s">
        <v>541</v>
      </c>
    </row>
    <row r="112" spans="1:4" x14ac:dyDescent="0.3">
      <c r="A112" s="1" t="s">
        <v>655</v>
      </c>
      <c r="B112">
        <f t="shared" si="16"/>
        <v>0</v>
      </c>
      <c r="D112" s="1" t="s">
        <v>267</v>
      </c>
    </row>
    <row r="113" spans="1:4" x14ac:dyDescent="0.3">
      <c r="A113" t="s">
        <v>599</v>
      </c>
      <c r="C113">
        <v>4</v>
      </c>
      <c r="D113" s="1" t="s">
        <v>542</v>
      </c>
    </row>
    <row r="114" spans="1:4" x14ac:dyDescent="0.3">
      <c r="A114" s="1" t="s">
        <v>656</v>
      </c>
      <c r="B114">
        <f t="shared" si="16"/>
        <v>0</v>
      </c>
      <c r="D114" s="1" t="s">
        <v>271</v>
      </c>
    </row>
    <row r="115" spans="1:4" x14ac:dyDescent="0.3">
      <c r="A115" t="s">
        <v>599</v>
      </c>
      <c r="C115">
        <v>4</v>
      </c>
      <c r="D115" s="1" t="s">
        <v>543</v>
      </c>
    </row>
    <row r="116" spans="1:4" x14ac:dyDescent="0.3">
      <c r="A116" s="1" t="s">
        <v>657</v>
      </c>
      <c r="B116">
        <f t="shared" si="16"/>
        <v>0</v>
      </c>
      <c r="D116" s="1" t="s">
        <v>275</v>
      </c>
    </row>
    <row r="117" spans="1:4" x14ac:dyDescent="0.3">
      <c r="A117" t="s">
        <v>599</v>
      </c>
      <c r="C117">
        <v>4</v>
      </c>
      <c r="D117" s="1" t="s">
        <v>544</v>
      </c>
    </row>
    <row r="118" spans="1:4" x14ac:dyDescent="0.3">
      <c r="A118" s="1" t="s">
        <v>658</v>
      </c>
      <c r="B118">
        <f t="shared" si="16"/>
        <v>0</v>
      </c>
      <c r="D118" s="1" t="s">
        <v>278</v>
      </c>
    </row>
    <row r="119" spans="1:4" x14ac:dyDescent="0.3">
      <c r="A119" t="s">
        <v>599</v>
      </c>
      <c r="C119">
        <v>4</v>
      </c>
      <c r="D119" s="1" t="s">
        <v>545</v>
      </c>
    </row>
    <row r="120" spans="1:4" x14ac:dyDescent="0.3">
      <c r="A120" s="1" t="s">
        <v>659</v>
      </c>
      <c r="B120">
        <f t="shared" si="16"/>
        <v>0</v>
      </c>
      <c r="D120" s="1" t="s">
        <v>281</v>
      </c>
    </row>
    <row r="121" spans="1:4" x14ac:dyDescent="0.3">
      <c r="A121" t="s">
        <v>599</v>
      </c>
      <c r="C121">
        <v>4</v>
      </c>
      <c r="D121" s="1" t="s">
        <v>546</v>
      </c>
    </row>
    <row r="122" spans="1:4" x14ac:dyDescent="0.3">
      <c r="A122" s="1" t="s">
        <v>660</v>
      </c>
      <c r="B122">
        <f t="shared" si="16"/>
        <v>0</v>
      </c>
      <c r="D122" s="1" t="s">
        <v>284</v>
      </c>
    </row>
    <row r="123" spans="1:4" x14ac:dyDescent="0.3">
      <c r="A123" t="s">
        <v>599</v>
      </c>
      <c r="C123">
        <v>4</v>
      </c>
      <c r="D123" s="1" t="s">
        <v>547</v>
      </c>
    </row>
    <row r="124" spans="1:4" x14ac:dyDescent="0.3">
      <c r="A124" s="1" t="s">
        <v>661</v>
      </c>
      <c r="B124">
        <f t="shared" si="16"/>
        <v>0</v>
      </c>
      <c r="D124" s="1" t="s">
        <v>287</v>
      </c>
    </row>
    <row r="125" spans="1:4" x14ac:dyDescent="0.3">
      <c r="A125" t="s">
        <v>599</v>
      </c>
      <c r="C125">
        <v>4</v>
      </c>
      <c r="D125" s="1" t="s">
        <v>548</v>
      </c>
    </row>
    <row r="126" spans="1:4" x14ac:dyDescent="0.3">
      <c r="A126" s="1" t="s">
        <v>662</v>
      </c>
      <c r="B126">
        <f t="shared" si="16"/>
        <v>0</v>
      </c>
      <c r="D126" s="1" t="s">
        <v>290</v>
      </c>
    </row>
    <row r="127" spans="1:4" x14ac:dyDescent="0.3">
      <c r="A127" t="s">
        <v>599</v>
      </c>
      <c r="C127">
        <v>4</v>
      </c>
      <c r="D127" s="1" t="s">
        <v>549</v>
      </c>
    </row>
    <row r="128" spans="1:4" x14ac:dyDescent="0.3">
      <c r="A128" s="1" t="s">
        <v>663</v>
      </c>
      <c r="B128">
        <f t="shared" si="16"/>
        <v>0</v>
      </c>
      <c r="D128" s="1" t="s">
        <v>295</v>
      </c>
    </row>
    <row r="129" spans="1:4" x14ac:dyDescent="0.3">
      <c r="A129" t="s">
        <v>599</v>
      </c>
      <c r="C129">
        <v>4</v>
      </c>
      <c r="D129" s="1" t="s">
        <v>550</v>
      </c>
    </row>
    <row r="130" spans="1:4" x14ac:dyDescent="0.3">
      <c r="A130" s="1" t="s">
        <v>664</v>
      </c>
      <c r="B130">
        <f t="shared" si="16"/>
        <v>0</v>
      </c>
      <c r="D130" s="1" t="s">
        <v>297</v>
      </c>
    </row>
    <row r="131" spans="1:4" x14ac:dyDescent="0.3">
      <c r="A131" t="s">
        <v>599</v>
      </c>
      <c r="C131">
        <v>4</v>
      </c>
      <c r="D131" s="1" t="s">
        <v>551</v>
      </c>
    </row>
    <row r="132" spans="1:4" x14ac:dyDescent="0.3">
      <c r="A132" s="1" t="s">
        <v>665</v>
      </c>
      <c r="B132">
        <f t="shared" si="16"/>
        <v>0</v>
      </c>
      <c r="D132" s="1" t="s">
        <v>300</v>
      </c>
    </row>
    <row r="133" spans="1:4" x14ac:dyDescent="0.3">
      <c r="A133" t="s">
        <v>599</v>
      </c>
      <c r="C133">
        <v>4</v>
      </c>
      <c r="D133" s="1" t="s">
        <v>552</v>
      </c>
    </row>
    <row r="134" spans="1:4" x14ac:dyDescent="0.3">
      <c r="A134" s="1" t="s">
        <v>666</v>
      </c>
      <c r="B134">
        <f t="shared" si="16"/>
        <v>0</v>
      </c>
      <c r="D134" s="1" t="s">
        <v>303</v>
      </c>
    </row>
    <row r="135" spans="1:4" x14ac:dyDescent="0.3">
      <c r="A135" t="s">
        <v>599</v>
      </c>
      <c r="C135">
        <v>4</v>
      </c>
      <c r="D135" s="1" t="s">
        <v>553</v>
      </c>
    </row>
    <row r="136" spans="1:4" x14ac:dyDescent="0.3">
      <c r="A136" s="1" t="s">
        <v>667</v>
      </c>
      <c r="B136">
        <f t="shared" si="16"/>
        <v>0</v>
      </c>
      <c r="D136" s="1" t="s">
        <v>306</v>
      </c>
    </row>
    <row r="137" spans="1:4" x14ac:dyDescent="0.3">
      <c r="A137" t="s">
        <v>599</v>
      </c>
      <c r="C137">
        <v>4</v>
      </c>
      <c r="D137" s="1" t="s">
        <v>554</v>
      </c>
    </row>
    <row r="138" spans="1:4" x14ac:dyDescent="0.3">
      <c r="A138" s="1" t="s">
        <v>668</v>
      </c>
      <c r="B138">
        <f t="shared" si="16"/>
        <v>0</v>
      </c>
      <c r="D138" s="1" t="s">
        <v>309</v>
      </c>
    </row>
    <row r="139" spans="1:4" x14ac:dyDescent="0.3">
      <c r="A139" t="s">
        <v>599</v>
      </c>
      <c r="C139">
        <v>4</v>
      </c>
      <c r="D139" s="1" t="s">
        <v>555</v>
      </c>
    </row>
    <row r="140" spans="1:4" x14ac:dyDescent="0.3">
      <c r="A140" s="1" t="s">
        <v>669</v>
      </c>
      <c r="B140">
        <f t="shared" si="16"/>
        <v>0</v>
      </c>
      <c r="D140" s="1" t="s">
        <v>312</v>
      </c>
    </row>
    <row r="141" spans="1:4" x14ac:dyDescent="0.3">
      <c r="A141" t="s">
        <v>599</v>
      </c>
      <c r="C141">
        <v>4</v>
      </c>
      <c r="D141" s="1" t="s">
        <v>556</v>
      </c>
    </row>
    <row r="142" spans="1:4" x14ac:dyDescent="0.3">
      <c r="A142" s="1" t="s">
        <v>670</v>
      </c>
      <c r="B142">
        <f t="shared" si="16"/>
        <v>0</v>
      </c>
      <c r="D142" s="1" t="s">
        <v>315</v>
      </c>
    </row>
    <row r="143" spans="1:4" x14ac:dyDescent="0.3">
      <c r="A143" t="s">
        <v>599</v>
      </c>
      <c r="C143">
        <v>4</v>
      </c>
      <c r="D143" s="1" t="s">
        <v>557</v>
      </c>
    </row>
    <row r="144" spans="1:4" x14ac:dyDescent="0.3">
      <c r="A144" s="1" t="s">
        <v>671</v>
      </c>
      <c r="B144">
        <f t="shared" si="16"/>
        <v>0</v>
      </c>
      <c r="D144" s="1" t="s">
        <v>317</v>
      </c>
    </row>
    <row r="145" spans="1:4" x14ac:dyDescent="0.3">
      <c r="A145" t="s">
        <v>599</v>
      </c>
      <c r="C145">
        <v>4</v>
      </c>
      <c r="D145" s="1" t="s">
        <v>558</v>
      </c>
    </row>
    <row r="146" spans="1:4" x14ac:dyDescent="0.3">
      <c r="A146" s="1" t="s">
        <v>672</v>
      </c>
      <c r="B146">
        <f t="shared" si="16"/>
        <v>0</v>
      </c>
      <c r="D146" s="1" t="s">
        <v>320</v>
      </c>
    </row>
    <row r="147" spans="1:4" x14ac:dyDescent="0.3">
      <c r="A147" t="s">
        <v>599</v>
      </c>
      <c r="C147">
        <v>4</v>
      </c>
      <c r="D147" s="1" t="s">
        <v>559</v>
      </c>
    </row>
    <row r="148" spans="1:4" x14ac:dyDescent="0.3">
      <c r="A148" s="1" t="s">
        <v>673</v>
      </c>
      <c r="B148">
        <f t="shared" si="16"/>
        <v>0</v>
      </c>
      <c r="D148" s="1" t="s">
        <v>322</v>
      </c>
    </row>
    <row r="149" spans="1:4" x14ac:dyDescent="0.3">
      <c r="A149" t="s">
        <v>599</v>
      </c>
      <c r="C149">
        <v>4</v>
      </c>
      <c r="D149" s="1" t="s">
        <v>560</v>
      </c>
    </row>
    <row r="150" spans="1:4" x14ac:dyDescent="0.3">
      <c r="A150" s="1" t="s">
        <v>674</v>
      </c>
      <c r="B150">
        <f t="shared" si="16"/>
        <v>0</v>
      </c>
      <c r="D150" s="1" t="s">
        <v>325</v>
      </c>
    </row>
    <row r="151" spans="1:4" x14ac:dyDescent="0.3">
      <c r="A151" t="s">
        <v>599</v>
      </c>
      <c r="C151">
        <v>4</v>
      </c>
      <c r="D151" s="1" t="s">
        <v>561</v>
      </c>
    </row>
    <row r="152" spans="1:4" x14ac:dyDescent="0.3">
      <c r="A152" s="1" t="s">
        <v>675</v>
      </c>
      <c r="B152">
        <f t="shared" si="16"/>
        <v>0</v>
      </c>
      <c r="D152" s="1" t="s">
        <v>328</v>
      </c>
    </row>
    <row r="153" spans="1:4" x14ac:dyDescent="0.3">
      <c r="A153" t="s">
        <v>599</v>
      </c>
      <c r="C153">
        <v>4</v>
      </c>
      <c r="D153" s="1" t="s">
        <v>562</v>
      </c>
    </row>
    <row r="154" spans="1:4" x14ac:dyDescent="0.3">
      <c r="A154" s="1" t="s">
        <v>676</v>
      </c>
      <c r="B154">
        <f t="shared" si="16"/>
        <v>0</v>
      </c>
      <c r="D154" s="1" t="s">
        <v>332</v>
      </c>
    </row>
    <row r="155" spans="1:4" x14ac:dyDescent="0.3">
      <c r="A155" t="s">
        <v>599</v>
      </c>
      <c r="C155">
        <v>4</v>
      </c>
      <c r="D155" s="1" t="s">
        <v>563</v>
      </c>
    </row>
    <row r="156" spans="1:4" x14ac:dyDescent="0.3">
      <c r="A156" s="1" t="s">
        <v>677</v>
      </c>
      <c r="B156">
        <f t="shared" si="16"/>
        <v>0</v>
      </c>
      <c r="D156" s="1" t="s">
        <v>335</v>
      </c>
    </row>
    <row r="157" spans="1:4" x14ac:dyDescent="0.3">
      <c r="A157" t="s">
        <v>599</v>
      </c>
      <c r="C157">
        <v>4</v>
      </c>
      <c r="D157" s="1" t="s">
        <v>564</v>
      </c>
    </row>
    <row r="158" spans="1:4" x14ac:dyDescent="0.3">
      <c r="A158" s="1" t="s">
        <v>678</v>
      </c>
      <c r="B158">
        <f t="shared" si="16"/>
        <v>0</v>
      </c>
      <c r="D158" s="1" t="s">
        <v>344</v>
      </c>
    </row>
    <row r="159" spans="1:4" x14ac:dyDescent="0.3">
      <c r="A159" t="s">
        <v>599</v>
      </c>
      <c r="C159">
        <v>4</v>
      </c>
      <c r="D159" s="1" t="s">
        <v>565</v>
      </c>
    </row>
    <row r="160" spans="1:4" x14ac:dyDescent="0.3">
      <c r="A160" s="1" t="s">
        <v>679</v>
      </c>
      <c r="B160">
        <f t="shared" si="16"/>
        <v>0</v>
      </c>
      <c r="D160" s="1" t="s">
        <v>347</v>
      </c>
    </row>
    <row r="161" spans="1:4" x14ac:dyDescent="0.3">
      <c r="A161" t="s">
        <v>599</v>
      </c>
      <c r="C161">
        <v>4</v>
      </c>
      <c r="D161" s="1" t="s">
        <v>566</v>
      </c>
    </row>
    <row r="162" spans="1:4" x14ac:dyDescent="0.3">
      <c r="A162" s="1" t="s">
        <v>680</v>
      </c>
      <c r="B162">
        <f t="shared" si="16"/>
        <v>0</v>
      </c>
      <c r="D162" s="1" t="s">
        <v>351</v>
      </c>
    </row>
    <row r="163" spans="1:4" x14ac:dyDescent="0.3">
      <c r="A163" t="s">
        <v>605</v>
      </c>
      <c r="C163">
        <v>4</v>
      </c>
      <c r="D163" s="1" t="s">
        <v>567</v>
      </c>
    </row>
    <row r="164" spans="1:4" x14ac:dyDescent="0.3">
      <c r="A164" s="1" t="s">
        <v>681</v>
      </c>
      <c r="B164">
        <f t="shared" ref="B164:B203" si="17">$B$2</f>
        <v>0</v>
      </c>
      <c r="D164" s="1" t="s">
        <v>358</v>
      </c>
    </row>
    <row r="165" spans="1:4" x14ac:dyDescent="0.3">
      <c r="A165" t="s">
        <v>599</v>
      </c>
      <c r="C165">
        <v>4</v>
      </c>
      <c r="D165" s="1" t="s">
        <v>568</v>
      </c>
    </row>
    <row r="166" spans="1:4" x14ac:dyDescent="0.3">
      <c r="A166" s="1" t="s">
        <v>682</v>
      </c>
      <c r="B166">
        <f t="shared" si="17"/>
        <v>0</v>
      </c>
      <c r="D166" s="1" t="s">
        <v>362</v>
      </c>
    </row>
    <row r="167" spans="1:4" x14ac:dyDescent="0.3">
      <c r="A167" t="s">
        <v>599</v>
      </c>
      <c r="C167">
        <v>4</v>
      </c>
      <c r="D167" s="1" t="s">
        <v>569</v>
      </c>
    </row>
    <row r="168" spans="1:4" x14ac:dyDescent="0.3">
      <c r="A168" s="1" t="s">
        <v>683</v>
      </c>
      <c r="B168">
        <f t="shared" si="17"/>
        <v>0</v>
      </c>
      <c r="D168" s="1" t="s">
        <v>365</v>
      </c>
    </row>
    <row r="169" spans="1:4" x14ac:dyDescent="0.3">
      <c r="A169" t="s">
        <v>599</v>
      </c>
      <c r="C169">
        <v>4</v>
      </c>
      <c r="D169" s="1" t="s">
        <v>570</v>
      </c>
    </row>
    <row r="170" spans="1:4" x14ac:dyDescent="0.3">
      <c r="A170" s="1" t="s">
        <v>684</v>
      </c>
      <c r="B170">
        <f t="shared" si="17"/>
        <v>0</v>
      </c>
      <c r="D170" s="1" t="s">
        <v>368</v>
      </c>
    </row>
    <row r="171" spans="1:4" x14ac:dyDescent="0.3">
      <c r="A171" t="s">
        <v>599</v>
      </c>
      <c r="C171">
        <v>4</v>
      </c>
      <c r="D171" s="1" t="s">
        <v>571</v>
      </c>
    </row>
    <row r="172" spans="1:4" x14ac:dyDescent="0.3">
      <c r="A172" s="1" t="s">
        <v>685</v>
      </c>
      <c r="B172">
        <f t="shared" si="17"/>
        <v>0</v>
      </c>
      <c r="D172" s="1" t="s">
        <v>371</v>
      </c>
    </row>
    <row r="173" spans="1:4" x14ac:dyDescent="0.3">
      <c r="A173" t="s">
        <v>599</v>
      </c>
      <c r="C173">
        <v>4</v>
      </c>
      <c r="D173" s="1" t="s">
        <v>572</v>
      </c>
    </row>
    <row r="174" spans="1:4" x14ac:dyDescent="0.3">
      <c r="A174" s="1" t="s">
        <v>686</v>
      </c>
      <c r="B174">
        <f t="shared" si="17"/>
        <v>0</v>
      </c>
      <c r="D174" s="1" t="s">
        <v>380</v>
      </c>
    </row>
    <row r="175" spans="1:4" x14ac:dyDescent="0.3">
      <c r="A175" t="s">
        <v>599</v>
      </c>
      <c r="C175">
        <v>4</v>
      </c>
      <c r="D175" s="1" t="s">
        <v>573</v>
      </c>
    </row>
    <row r="176" spans="1:4" x14ac:dyDescent="0.3">
      <c r="A176" s="1" t="s">
        <v>687</v>
      </c>
      <c r="B176">
        <f t="shared" si="17"/>
        <v>0</v>
      </c>
      <c r="D176" s="1" t="s">
        <v>383</v>
      </c>
    </row>
    <row r="177" spans="1:4" x14ac:dyDescent="0.3">
      <c r="A177" t="s">
        <v>599</v>
      </c>
      <c r="C177">
        <v>4</v>
      </c>
      <c r="D177" s="1" t="s">
        <v>574</v>
      </c>
    </row>
    <row r="178" spans="1:4" x14ac:dyDescent="0.3">
      <c r="A178" s="1" t="s">
        <v>688</v>
      </c>
      <c r="B178">
        <f t="shared" si="17"/>
        <v>0</v>
      </c>
      <c r="D178" s="1" t="s">
        <v>395</v>
      </c>
    </row>
    <row r="179" spans="1:4" x14ac:dyDescent="0.3">
      <c r="A179" t="s">
        <v>605</v>
      </c>
      <c r="C179">
        <v>4</v>
      </c>
      <c r="D179" s="1" t="s">
        <v>575</v>
      </c>
    </row>
    <row r="180" spans="1:4" x14ac:dyDescent="0.3">
      <c r="A180" s="1" t="s">
        <v>689</v>
      </c>
      <c r="B180">
        <f t="shared" si="17"/>
        <v>0</v>
      </c>
      <c r="D180" s="1" t="s">
        <v>406</v>
      </c>
    </row>
    <row r="181" spans="1:4" x14ac:dyDescent="0.3">
      <c r="A181" t="s">
        <v>599</v>
      </c>
      <c r="C181">
        <v>4</v>
      </c>
      <c r="D181" s="1" t="s">
        <v>576</v>
      </c>
    </row>
    <row r="182" spans="1:4" x14ac:dyDescent="0.3">
      <c r="A182" s="1" t="s">
        <v>690</v>
      </c>
      <c r="B182">
        <f t="shared" si="17"/>
        <v>0</v>
      </c>
      <c r="D182" s="1" t="s">
        <v>409</v>
      </c>
    </row>
    <row r="183" spans="1:4" x14ac:dyDescent="0.3">
      <c r="A183" t="s">
        <v>599</v>
      </c>
      <c r="C183">
        <v>4</v>
      </c>
      <c r="D183" s="1" t="s">
        <v>577</v>
      </c>
    </row>
    <row r="184" spans="1:4" x14ac:dyDescent="0.3">
      <c r="A184" s="1" t="s">
        <v>691</v>
      </c>
      <c r="B184">
        <f t="shared" si="17"/>
        <v>0</v>
      </c>
      <c r="D184" s="1" t="s">
        <v>421</v>
      </c>
    </row>
    <row r="185" spans="1:4" x14ac:dyDescent="0.3">
      <c r="A185" t="s">
        <v>599</v>
      </c>
      <c r="C185">
        <v>4</v>
      </c>
      <c r="D185" s="1" t="s">
        <v>578</v>
      </c>
    </row>
    <row r="186" spans="1:4" x14ac:dyDescent="0.3">
      <c r="A186" s="1" t="s">
        <v>692</v>
      </c>
      <c r="B186">
        <f t="shared" si="17"/>
        <v>0</v>
      </c>
      <c r="D186" s="1" t="s">
        <v>425</v>
      </c>
    </row>
    <row r="187" spans="1:4" x14ac:dyDescent="0.3">
      <c r="A187" t="s">
        <v>605</v>
      </c>
      <c r="C187">
        <v>4</v>
      </c>
      <c r="D187" s="1" t="s">
        <v>579</v>
      </c>
    </row>
    <row r="188" spans="1:4" x14ac:dyDescent="0.3">
      <c r="A188" s="1" t="s">
        <v>693</v>
      </c>
      <c r="B188">
        <f t="shared" si="17"/>
        <v>0</v>
      </c>
      <c r="D188" s="1" t="s">
        <v>433</v>
      </c>
    </row>
    <row r="189" spans="1:4" x14ac:dyDescent="0.3">
      <c r="A189" t="s">
        <v>599</v>
      </c>
      <c r="C189">
        <v>4</v>
      </c>
      <c r="D189" s="1" t="s">
        <v>580</v>
      </c>
    </row>
    <row r="190" spans="1:4" x14ac:dyDescent="0.3">
      <c r="A190" s="1" t="s">
        <v>694</v>
      </c>
      <c r="B190">
        <f t="shared" si="17"/>
        <v>0</v>
      </c>
      <c r="D190" s="1" t="s">
        <v>440</v>
      </c>
    </row>
    <row r="191" spans="1:4" x14ac:dyDescent="0.3">
      <c r="A191" t="s">
        <v>599</v>
      </c>
      <c r="C191">
        <v>4</v>
      </c>
      <c r="D191" s="1" t="s">
        <v>581</v>
      </c>
    </row>
    <row r="192" spans="1:4" x14ac:dyDescent="0.3">
      <c r="A192" s="1" t="s">
        <v>695</v>
      </c>
      <c r="B192">
        <f t="shared" si="17"/>
        <v>0</v>
      </c>
      <c r="D192" s="1" t="s">
        <v>444</v>
      </c>
    </row>
    <row r="193" spans="1:4" x14ac:dyDescent="0.3">
      <c r="A193" t="s">
        <v>599</v>
      </c>
      <c r="C193">
        <v>4</v>
      </c>
      <c r="D193" s="1" t="s">
        <v>582</v>
      </c>
    </row>
    <row r="194" spans="1:4" x14ac:dyDescent="0.3">
      <c r="A194" s="1" t="s">
        <v>696</v>
      </c>
      <c r="B194">
        <f t="shared" si="17"/>
        <v>0</v>
      </c>
      <c r="D194" s="1" t="s">
        <v>447</v>
      </c>
    </row>
    <row r="195" spans="1:4" x14ac:dyDescent="0.3">
      <c r="A195" t="s">
        <v>599</v>
      </c>
      <c r="C195">
        <v>4</v>
      </c>
      <c r="D195" s="1" t="s">
        <v>583</v>
      </c>
    </row>
    <row r="196" spans="1:4" x14ac:dyDescent="0.3">
      <c r="A196" s="1" t="s">
        <v>697</v>
      </c>
      <c r="B196">
        <f t="shared" si="17"/>
        <v>0</v>
      </c>
      <c r="D196" s="1" t="s">
        <v>450</v>
      </c>
    </row>
    <row r="197" spans="1:4" x14ac:dyDescent="0.3">
      <c r="A197" t="s">
        <v>599</v>
      </c>
      <c r="C197">
        <v>4</v>
      </c>
      <c r="D197" s="1" t="s">
        <v>584</v>
      </c>
    </row>
    <row r="198" spans="1:4" x14ac:dyDescent="0.3">
      <c r="A198" s="1" t="s">
        <v>698</v>
      </c>
      <c r="B198">
        <f t="shared" si="17"/>
        <v>0</v>
      </c>
      <c r="D198" s="1" t="s">
        <v>453</v>
      </c>
    </row>
    <row r="199" spans="1:4" x14ac:dyDescent="0.3">
      <c r="A199" t="s">
        <v>599</v>
      </c>
      <c r="C199">
        <v>4</v>
      </c>
      <c r="D199" s="1" t="s">
        <v>585</v>
      </c>
    </row>
    <row r="200" spans="1:4" x14ac:dyDescent="0.3">
      <c r="A200" s="1" t="s">
        <v>699</v>
      </c>
      <c r="B200">
        <f t="shared" si="17"/>
        <v>0</v>
      </c>
      <c r="D200" s="1" t="s">
        <v>470</v>
      </c>
    </row>
    <row r="201" spans="1:4" x14ac:dyDescent="0.3">
      <c r="A201" t="s">
        <v>599</v>
      </c>
      <c r="C201">
        <v>4</v>
      </c>
      <c r="D201" s="1" t="s">
        <v>586</v>
      </c>
    </row>
    <row r="202" spans="1:4" x14ac:dyDescent="0.3">
      <c r="A202" s="1" t="s">
        <v>700</v>
      </c>
      <c r="B202">
        <f t="shared" si="17"/>
        <v>0</v>
      </c>
      <c r="D202" s="1" t="s">
        <v>483</v>
      </c>
    </row>
    <row r="203" spans="1:4" x14ac:dyDescent="0.3">
      <c r="A203" s="1" t="s">
        <v>701</v>
      </c>
      <c r="B203">
        <f t="shared" si="17"/>
        <v>0</v>
      </c>
      <c r="D203" s="1" t="s">
        <v>587</v>
      </c>
    </row>
    <row r="204" spans="1:4" x14ac:dyDescent="0.3">
      <c r="A204" t="s">
        <v>599</v>
      </c>
      <c r="C204">
        <v>4</v>
      </c>
      <c r="D204" s="1" t="s">
        <v>588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43"/>
  <sheetViews>
    <sheetView workbookViewId="0"/>
  </sheetViews>
  <sheetFormatPr defaultRowHeight="16.5" x14ac:dyDescent="0.3"/>
  <sheetData>
    <row r="1" spans="1:7" x14ac:dyDescent="0.3">
      <c r="A1" t="s">
        <v>756</v>
      </c>
    </row>
    <row r="2" spans="1:7" x14ac:dyDescent="0.3">
      <c r="A2" s="1" t="s">
        <v>757</v>
      </c>
      <c r="B2" t="s">
        <v>758</v>
      </c>
      <c r="C2" s="1" t="s">
        <v>759</v>
      </c>
    </row>
    <row r="3" spans="1:7" x14ac:dyDescent="0.3">
      <c r="A3" s="1" t="s">
        <v>760</v>
      </c>
      <c r="B3" t="s">
        <v>761</v>
      </c>
    </row>
    <row r="4" spans="1:7" x14ac:dyDescent="0.3">
      <c r="A4" s="1" t="s">
        <v>762</v>
      </c>
      <c r="B4">
        <v>5</v>
      </c>
    </row>
    <row r="5" spans="1:7" x14ac:dyDescent="0.3">
      <c r="A5" s="1" t="s">
        <v>763</v>
      </c>
      <c r="B5">
        <v>5</v>
      </c>
    </row>
    <row r="6" spans="1:7" x14ac:dyDescent="0.3">
      <c r="A6" s="1" t="s">
        <v>764</v>
      </c>
      <c r="B6" t="s">
        <v>765</v>
      </c>
    </row>
    <row r="7" spans="1:7" x14ac:dyDescent="0.3">
      <c r="A7" s="1" t="s">
        <v>766</v>
      </c>
      <c r="B7" t="s">
        <v>767</v>
      </c>
      <c r="C7">
        <v>1</v>
      </c>
    </row>
    <row r="8" spans="1:7" x14ac:dyDescent="0.3">
      <c r="A8" s="1" t="s">
        <v>768</v>
      </c>
      <c r="B8" t="s">
        <v>767</v>
      </c>
      <c r="C8">
        <v>2</v>
      </c>
    </row>
    <row r="9" spans="1:7" x14ac:dyDescent="0.3">
      <c r="A9" s="1" t="s">
        <v>769</v>
      </c>
      <c r="B9" t="s">
        <v>589</v>
      </c>
      <c r="C9" t="s">
        <v>590</v>
      </c>
      <c r="D9" t="s">
        <v>591</v>
      </c>
      <c r="E9" t="s">
        <v>592</v>
      </c>
      <c r="F9" t="s">
        <v>593</v>
      </c>
      <c r="G9" t="s">
        <v>770</v>
      </c>
    </row>
    <row r="10" spans="1:7" x14ac:dyDescent="0.3">
      <c r="A10" s="1" t="s">
        <v>771</v>
      </c>
      <c r="B10">
        <v>1472</v>
      </c>
      <c r="C10">
        <v>0</v>
      </c>
      <c r="D10">
        <v>0</v>
      </c>
    </row>
    <row r="11" spans="1:7" x14ac:dyDescent="0.3">
      <c r="A11" s="1" t="s">
        <v>772</v>
      </c>
      <c r="B11" t="s">
        <v>773</v>
      </c>
      <c r="C11">
        <v>4</v>
      </c>
    </row>
    <row r="12" spans="1:7" x14ac:dyDescent="0.3">
      <c r="A12" s="1" t="s">
        <v>774</v>
      </c>
      <c r="B12" t="s">
        <v>773</v>
      </c>
      <c r="C12">
        <v>4</v>
      </c>
    </row>
    <row r="13" spans="1:7" x14ac:dyDescent="0.3">
      <c r="A13" s="1" t="s">
        <v>775</v>
      </c>
      <c r="B13" t="s">
        <v>773</v>
      </c>
      <c r="C13">
        <v>3</v>
      </c>
    </row>
    <row r="14" spans="1:7" x14ac:dyDescent="0.3">
      <c r="A14" s="1" t="s">
        <v>776</v>
      </c>
      <c r="B14" t="s">
        <v>773</v>
      </c>
      <c r="C14">
        <v>5</v>
      </c>
    </row>
    <row r="15" spans="1:7" x14ac:dyDescent="0.3">
      <c r="A15" s="1" t="s">
        <v>777</v>
      </c>
      <c r="B15" t="s">
        <v>778</v>
      </c>
      <c r="C15" t="s">
        <v>779</v>
      </c>
      <c r="D15" t="s">
        <v>779</v>
      </c>
      <c r="E15" t="s">
        <v>779</v>
      </c>
      <c r="F15">
        <v>1</v>
      </c>
    </row>
    <row r="16" spans="1:7" x14ac:dyDescent="0.3">
      <c r="A16" s="1" t="s">
        <v>780</v>
      </c>
      <c r="B16">
        <v>1.1100000000000001</v>
      </c>
      <c r="C16">
        <v>1.1200000000000001</v>
      </c>
    </row>
    <row r="17" spans="1:13" x14ac:dyDescent="0.3">
      <c r="A17" s="1" t="s">
        <v>781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782</v>
      </c>
      <c r="B18">
        <v>1.25</v>
      </c>
      <c r="C18">
        <v>1.071</v>
      </c>
    </row>
    <row r="19" spans="1:13" x14ac:dyDescent="0.3">
      <c r="A19" s="1" t="s">
        <v>783</v>
      </c>
    </row>
    <row r="20" spans="1:13" x14ac:dyDescent="0.3">
      <c r="A20" s="1" t="s">
        <v>784</v>
      </c>
      <c r="B20" s="1" t="s">
        <v>767</v>
      </c>
      <c r="C20">
        <v>1</v>
      </c>
    </row>
    <row r="21" spans="1:13" x14ac:dyDescent="0.3">
      <c r="A21" t="s">
        <v>786</v>
      </c>
      <c r="B21" t="s">
        <v>787</v>
      </c>
      <c r="C21" t="s">
        <v>788</v>
      </c>
    </row>
    <row r="22" spans="1:13" x14ac:dyDescent="0.3">
      <c r="A22">
        <v>1</v>
      </c>
      <c r="B22" s="1" t="s">
        <v>789</v>
      </c>
      <c r="C22" s="1" t="s">
        <v>715</v>
      </c>
    </row>
    <row r="23" spans="1:13" x14ac:dyDescent="0.3">
      <c r="A23">
        <v>2</v>
      </c>
      <c r="B23" s="1" t="s">
        <v>790</v>
      </c>
      <c r="C23" s="1" t="s">
        <v>791</v>
      </c>
    </row>
    <row r="24" spans="1:13" x14ac:dyDescent="0.3">
      <c r="A24">
        <v>3</v>
      </c>
      <c r="B24" s="1" t="s">
        <v>792</v>
      </c>
      <c r="C24" s="1" t="s">
        <v>793</v>
      </c>
    </row>
    <row r="25" spans="1:13" x14ac:dyDescent="0.3">
      <c r="A25">
        <v>4</v>
      </c>
      <c r="B25" s="1" t="s">
        <v>794</v>
      </c>
      <c r="C25" s="1" t="s">
        <v>795</v>
      </c>
    </row>
    <row r="26" spans="1:13" x14ac:dyDescent="0.3">
      <c r="A26">
        <v>5</v>
      </c>
      <c r="B26" s="1" t="s">
        <v>796</v>
      </c>
      <c r="C26" s="1" t="s">
        <v>50</v>
      </c>
    </row>
    <row r="27" spans="1:13" x14ac:dyDescent="0.3">
      <c r="A27">
        <v>6</v>
      </c>
      <c r="B27" s="1" t="s">
        <v>797</v>
      </c>
      <c r="C27" s="1" t="s">
        <v>50</v>
      </c>
    </row>
    <row r="28" spans="1:13" x14ac:dyDescent="0.3">
      <c r="A28">
        <v>7</v>
      </c>
      <c r="B28" s="1" t="s">
        <v>798</v>
      </c>
      <c r="C28" s="1" t="s">
        <v>50</v>
      </c>
    </row>
    <row r="29" spans="1:13" x14ac:dyDescent="0.3">
      <c r="A29">
        <v>8</v>
      </c>
      <c r="B29" s="1" t="s">
        <v>799</v>
      </c>
      <c r="C29" s="1" t="s">
        <v>800</v>
      </c>
    </row>
    <row r="30" spans="1:13" x14ac:dyDescent="0.3">
      <c r="A30">
        <v>9</v>
      </c>
      <c r="B30" s="1" t="s">
        <v>798</v>
      </c>
      <c r="C30" s="1" t="s">
        <v>50</v>
      </c>
    </row>
    <row r="31" spans="1:13" x14ac:dyDescent="0.3">
      <c r="A31" t="s">
        <v>778</v>
      </c>
      <c r="B31" s="1" t="s">
        <v>801</v>
      </c>
      <c r="C31" s="1" t="s">
        <v>50</v>
      </c>
    </row>
    <row r="32" spans="1:13" x14ac:dyDescent="0.3">
      <c r="A32" t="s">
        <v>594</v>
      </c>
      <c r="B32" s="1" t="s">
        <v>802</v>
      </c>
      <c r="C32" s="1" t="s">
        <v>50</v>
      </c>
    </row>
    <row r="33" spans="1:3" x14ac:dyDescent="0.3">
      <c r="A33" t="s">
        <v>767</v>
      </c>
      <c r="B33" s="1" t="s">
        <v>801</v>
      </c>
      <c r="C33" s="1" t="s">
        <v>50</v>
      </c>
    </row>
    <row r="34" spans="1:3" x14ac:dyDescent="0.3">
      <c r="A34" t="s">
        <v>758</v>
      </c>
      <c r="B34" s="1" t="s">
        <v>801</v>
      </c>
      <c r="C34" s="1" t="s">
        <v>50</v>
      </c>
    </row>
    <row r="35" spans="1:3" x14ac:dyDescent="0.3">
      <c r="A35" t="s">
        <v>803</v>
      </c>
      <c r="B35" s="1" t="s">
        <v>801</v>
      </c>
      <c r="C35" s="1" t="s">
        <v>50</v>
      </c>
    </row>
    <row r="36" spans="1:3" x14ac:dyDescent="0.3">
      <c r="A36" t="s">
        <v>61</v>
      </c>
      <c r="B36" s="1" t="s">
        <v>801</v>
      </c>
      <c r="C36" s="1" t="s">
        <v>50</v>
      </c>
    </row>
    <row r="37" spans="1:3" x14ac:dyDescent="0.3">
      <c r="A37" t="s">
        <v>804</v>
      </c>
      <c r="B37" s="1" t="s">
        <v>801</v>
      </c>
      <c r="C37" s="1" t="s">
        <v>50</v>
      </c>
    </row>
    <row r="38" spans="1:3" x14ac:dyDescent="0.3">
      <c r="A38" t="s">
        <v>805</v>
      </c>
      <c r="B38" s="1" t="s">
        <v>801</v>
      </c>
      <c r="C38" s="1" t="s">
        <v>50</v>
      </c>
    </row>
    <row r="39" spans="1:3" x14ac:dyDescent="0.3">
      <c r="A39" t="s">
        <v>806</v>
      </c>
      <c r="B39" s="1" t="s">
        <v>801</v>
      </c>
      <c r="C39" s="1" t="s">
        <v>50</v>
      </c>
    </row>
    <row r="40" spans="1:3" x14ac:dyDescent="0.3">
      <c r="A40" t="s">
        <v>807</v>
      </c>
      <c r="B40" s="1" t="s">
        <v>801</v>
      </c>
      <c r="C40" s="1" t="s">
        <v>50</v>
      </c>
    </row>
    <row r="43" spans="1:3" x14ac:dyDescent="0.3">
      <c r="A43" t="s">
        <v>785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6</vt:i4>
      </vt:variant>
    </vt:vector>
  </HeadingPairs>
  <TitlesOfParts>
    <vt:vector size="12" baseType="lpstr">
      <vt:lpstr>원가계산서</vt:lpstr>
      <vt:lpstr>공종별집계표</vt:lpstr>
      <vt:lpstr>공종별내역서</vt:lpstr>
      <vt:lpstr>공량설정_일위대가</vt:lpstr>
      <vt:lpstr> 공사설정 </vt:lpstr>
      <vt:lpstr>Sheet1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</dc:creator>
  <cp:lastModifiedBy>jong min kwon</cp:lastModifiedBy>
  <cp:lastPrinted>2026-07-22T02:52:57Z</cp:lastPrinted>
  <dcterms:created xsi:type="dcterms:W3CDTF">2026-07-22T02:09:02Z</dcterms:created>
  <dcterms:modified xsi:type="dcterms:W3CDTF">2026-07-23T03:41:50Z</dcterms:modified>
</cp:coreProperties>
</file>